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nual Report\"/>
    </mc:Choice>
  </mc:AlternateContent>
  <bookViews>
    <workbookView xWindow="480" yWindow="192" windowWidth="18192" windowHeight="10620" tabRatio="935" firstSheet="1" activeTab="3"/>
  </bookViews>
  <sheets>
    <sheet name="workNet Customer Services" sheetId="8" r:id="rId1"/>
    <sheet name="Enrollment Statistics" sheetId="1" r:id="rId2"/>
    <sheet name="Enrollment by Training Provider" sheetId="2" r:id="rId3"/>
    <sheet name="Enrollment by Career Area" sheetId="3" r:id="rId4"/>
    <sheet name="Summary of Workforce Grants" sheetId="4" r:id="rId5"/>
    <sheet name="Training &amp; Support Expenditures" sheetId="5" r:id="rId6"/>
    <sheet name="Performance Measures" sheetId="6" r:id="rId7"/>
    <sheet name="Workforce Contributions" sheetId="7" r:id="rId8"/>
  </sheets>
  <definedNames>
    <definedName name="_GoBack" localSheetId="0">'workNet Customer Services'!$C$15</definedName>
    <definedName name="_xlnm.Print_Area" localSheetId="0">'workNet Customer Services'!$A$2:$I$41</definedName>
  </definedNames>
  <calcPr calcId="152511"/>
</workbook>
</file>

<file path=xl/calcChain.xml><?xml version="1.0" encoding="utf-8"?>
<calcChain xmlns="http://schemas.openxmlformats.org/spreadsheetml/2006/main">
  <c r="E35" i="5" l="1"/>
  <c r="D35" i="5"/>
  <c r="C35" i="5"/>
  <c r="F34" i="5"/>
  <c r="F33" i="5"/>
  <c r="F32" i="5"/>
  <c r="E29" i="5"/>
  <c r="D28" i="5"/>
  <c r="D29" i="5" s="1"/>
  <c r="C28" i="5"/>
  <c r="C29" i="5" s="1"/>
  <c r="F27" i="5"/>
  <c r="F26" i="5"/>
  <c r="F25" i="5"/>
  <c r="F24" i="5"/>
  <c r="E21" i="5"/>
  <c r="D19" i="5"/>
  <c r="C19" i="5"/>
  <c r="C17" i="5"/>
  <c r="F17" i="5" s="1"/>
  <c r="D16" i="5"/>
  <c r="C16" i="5"/>
  <c r="F15" i="5"/>
  <c r="F14" i="5"/>
  <c r="F13" i="5"/>
  <c r="F12" i="5"/>
  <c r="C11" i="5"/>
  <c r="F11" i="5" s="1"/>
  <c r="F10" i="5"/>
  <c r="C9" i="5"/>
  <c r="F9" i="5" s="1"/>
  <c r="F8" i="5"/>
  <c r="C7" i="5"/>
  <c r="F7" i="5" s="1"/>
  <c r="F6" i="5"/>
  <c r="C5" i="5"/>
  <c r="F4" i="5"/>
  <c r="G25" i="4"/>
  <c r="E20" i="4"/>
  <c r="D20" i="4"/>
  <c r="C20" i="4"/>
  <c r="F19" i="5" l="1"/>
  <c r="F28" i="5"/>
  <c r="D21" i="5"/>
  <c r="D37" i="5" s="1"/>
  <c r="F29" i="5"/>
  <c r="C21" i="5"/>
  <c r="F16" i="5"/>
  <c r="E37" i="5"/>
  <c r="F5" i="5"/>
  <c r="F35" i="5"/>
  <c r="C37" i="5"/>
  <c r="F21" i="5" l="1"/>
  <c r="F37" i="5" s="1"/>
  <c r="E37" i="3" l="1"/>
</calcChain>
</file>

<file path=xl/sharedStrings.xml><?xml version="1.0" encoding="utf-8"?>
<sst xmlns="http://schemas.openxmlformats.org/spreadsheetml/2006/main" count="348" uniqueCount="285">
  <si>
    <t>Age</t>
  </si>
  <si>
    <t>Race</t>
  </si>
  <si>
    <t>Labor Force Status</t>
  </si>
  <si>
    <t>Family Status</t>
  </si>
  <si>
    <t>Financial Status</t>
  </si>
  <si>
    <t>Adult</t>
  </si>
  <si>
    <t>Dislocated</t>
  </si>
  <si>
    <t>Worker</t>
  </si>
  <si>
    <t>Youth</t>
  </si>
  <si>
    <t xml:space="preserve">Gender </t>
  </si>
  <si>
    <t>TDL</t>
  </si>
  <si>
    <t>Lakeland Community College</t>
  </si>
  <si>
    <t>Lincoln Land Community College</t>
  </si>
  <si>
    <t>Midwest Technical Institute</t>
  </si>
  <si>
    <t>TOTALS</t>
  </si>
  <si>
    <t>COUNTY</t>
  </si>
  <si>
    <t xml:space="preserve">% </t>
  </si>
  <si>
    <t>Cass</t>
  </si>
  <si>
    <t>Christian</t>
  </si>
  <si>
    <t>Logan</t>
  </si>
  <si>
    <t>Menard</t>
  </si>
  <si>
    <t>Sangamon</t>
  </si>
  <si>
    <t>Auto Body</t>
  </si>
  <si>
    <t>Computer Science</t>
  </si>
  <si>
    <t>Criminal Justice</t>
  </si>
  <si>
    <t>Medical Assistant</t>
  </si>
  <si>
    <t>Occupational Therapy</t>
  </si>
  <si>
    <t>Welding/Pipefitting</t>
  </si>
  <si>
    <t>Grant Period</t>
  </si>
  <si>
    <t>Expended</t>
  </si>
  <si>
    <t>Total Grant Budget</t>
  </si>
  <si>
    <t>(if closed)</t>
  </si>
  <si>
    <t>%</t>
  </si>
  <si>
    <t>TAA (Trade Assistance)</t>
  </si>
  <si>
    <t>TAA</t>
  </si>
  <si>
    <t>TOTAL</t>
  </si>
  <si>
    <t>Heartland Community College</t>
  </si>
  <si>
    <t>Lake Land Community College</t>
  </si>
  <si>
    <t>Millikin University</t>
  </si>
  <si>
    <t>St. John’s College</t>
  </si>
  <si>
    <t>UIS – Springfield &amp; UIS – Bookstore</t>
  </si>
  <si>
    <t>Work Experience</t>
  </si>
  <si>
    <t>Child Care</t>
  </si>
  <si>
    <t>Transportation</t>
  </si>
  <si>
    <t>Lawrence Education Center</t>
  </si>
  <si>
    <t>GRAND TOTAL</t>
  </si>
  <si>
    <t xml:space="preserve"> Budget</t>
  </si>
  <si>
    <t xml:space="preserve"> Expended</t>
  </si>
  <si>
    <t xml:space="preserve">Expended </t>
  </si>
  <si>
    <t>PROVIDER</t>
  </si>
  <si>
    <t>Methodist College</t>
  </si>
  <si>
    <t>University of Illinois</t>
  </si>
  <si>
    <t>PROGRAM</t>
  </si>
  <si>
    <t>Clinical Laboratory Scientist</t>
  </si>
  <si>
    <t>Dental Assistant</t>
  </si>
  <si>
    <t>Network Administrator</t>
  </si>
  <si>
    <t>Male</t>
  </si>
  <si>
    <t>Non-Economically Disadvantaged</t>
  </si>
  <si>
    <t>Female</t>
  </si>
  <si>
    <t>14-18</t>
  </si>
  <si>
    <t>19-21</t>
  </si>
  <si>
    <t>22+</t>
  </si>
  <si>
    <t>Low Income</t>
  </si>
  <si>
    <t>Food Stamp Recipient</t>
  </si>
  <si>
    <t>Parent/ One Parent</t>
  </si>
  <si>
    <t>Unemployed</t>
  </si>
  <si>
    <t>Employed</t>
  </si>
  <si>
    <t>Not in Labor Force</t>
  </si>
  <si>
    <t>White</t>
  </si>
  <si>
    <t>Black</t>
  </si>
  <si>
    <t>Hawaiian/Pacific Islander</t>
  </si>
  <si>
    <t>Asian</t>
  </si>
  <si>
    <t>Hispanic</t>
  </si>
  <si>
    <t>Other Family Member</t>
  </si>
  <si>
    <t>Not a Family Member</t>
  </si>
  <si>
    <t>Goal</t>
  </si>
  <si>
    <t>Actual Outcome</t>
  </si>
  <si>
    <t>Status</t>
  </si>
  <si>
    <t>Exceed</t>
  </si>
  <si>
    <t>Meet</t>
  </si>
  <si>
    <t>St. John's Hospital</t>
  </si>
  <si>
    <t>Memorial Medical Center</t>
  </si>
  <si>
    <t>Springfield Clinic</t>
  </si>
  <si>
    <t>SIU School of Medicine</t>
  </si>
  <si>
    <t>St. Joseph's Home</t>
  </si>
  <si>
    <t>Lewis Memorial</t>
  </si>
  <si>
    <t>State of Illinois</t>
  </si>
  <si>
    <t>Customers visiting the workNet Centers</t>
  </si>
  <si>
    <t xml:space="preserve">     </t>
  </si>
  <si>
    <t>Taylorville (Christian County - DHS Office):</t>
  </si>
  <si>
    <t xml:space="preserve">  </t>
  </si>
  <si>
    <t xml:space="preserve">            Total:</t>
  </si>
  <si>
    <t xml:space="preserve">           </t>
  </si>
  <si>
    <t xml:space="preserve"> SUMMARY OF WORKFORCE GRANTS</t>
  </si>
  <si>
    <t xml:space="preserve">        TRAINING ENROLLMENTS BY PROVIDER</t>
  </si>
  <si>
    <t>Measure</t>
  </si>
  <si>
    <t>Basic Skills Deficient</t>
  </si>
  <si>
    <t>TRAINING PROVIDERS -TUITION/FEES/BOOKS/ETC.</t>
  </si>
  <si>
    <t>Capital Area School of Practical Nursing</t>
  </si>
  <si>
    <t>AEER</t>
  </si>
  <si>
    <t>DRR</t>
  </si>
  <si>
    <t>DEER</t>
  </si>
  <si>
    <t>Adult Entered Employment Rate</t>
  </si>
  <si>
    <t>Adult Employment Retention Rate</t>
  </si>
  <si>
    <t>DW Employment Retention Rate</t>
  </si>
  <si>
    <t>DW Entered Employment Rate</t>
  </si>
  <si>
    <t>TOTALS*</t>
  </si>
  <si>
    <t>Petersburg (Menard County - Courthouse):</t>
  </si>
  <si>
    <t>Am. Indian/Alaskan Native</t>
  </si>
  <si>
    <t>Airframe &amp; Powerplant Aviation Mechanic</t>
  </si>
  <si>
    <t>Automotive Technician</t>
  </si>
  <si>
    <t>Construction Occupations</t>
  </si>
  <si>
    <t>Heating, Ventilation, Air Conditioning (HVAC)</t>
  </si>
  <si>
    <t>Radiology Technician</t>
  </si>
  <si>
    <t>Respiratory Therapy Technician</t>
  </si>
  <si>
    <t>Surgical Technician</t>
  </si>
  <si>
    <t>ARR</t>
  </si>
  <si>
    <t>TOTAL ENROLLMENTS</t>
  </si>
  <si>
    <t xml:space="preserve">                      Training &amp; Support</t>
  </si>
  <si>
    <t xml:space="preserve">      Operating</t>
  </si>
  <si>
    <t>Spoon River College</t>
  </si>
  <si>
    <t>WIOA</t>
  </si>
  <si>
    <t>*CDL/Truck Driving</t>
  </si>
  <si>
    <t>*Certified Logistics Technician</t>
  </si>
  <si>
    <t>*Certified Nurse Aide</t>
  </si>
  <si>
    <t>*Licensed Practical Nurse</t>
  </si>
  <si>
    <t>*Some customers may be enrolled in more than 1 training</t>
  </si>
  <si>
    <t>Teacher Education</t>
  </si>
  <si>
    <t>Speech Language Pathologist</t>
  </si>
  <si>
    <t>Public Relations Specialist</t>
  </si>
  <si>
    <t>WIOA Formula 16</t>
  </si>
  <si>
    <t xml:space="preserve">#16-681020                  </t>
  </si>
  <si>
    <t>•  Access to illinoisjoblink.com</t>
  </si>
  <si>
    <t>•  Access to illinoisworknet.com</t>
  </si>
  <si>
    <t>•  Resume and cover letter assistance</t>
  </si>
  <si>
    <t>•  WIOA funding information</t>
  </si>
  <si>
    <t>•  Career exploration and job search</t>
  </si>
  <si>
    <t>•  Job search assistance</t>
  </si>
  <si>
    <t>•  Veteran's Services</t>
  </si>
  <si>
    <t xml:space="preserve">•  Meeting with visiting employers </t>
  </si>
  <si>
    <t>SERVICE PROVIDERS - YOUTH</t>
  </si>
  <si>
    <t xml:space="preserve">Incumbent Worker Training </t>
  </si>
  <si>
    <t>OJT &amp; WORK EXPERIENCE &amp; INC WORKER &amp; SUPPORT</t>
  </si>
  <si>
    <t>04/01/16-06/30/18</t>
  </si>
  <si>
    <t>Incentive Grant  - 15 Performance</t>
  </si>
  <si>
    <t xml:space="preserve">#15-632020                  </t>
  </si>
  <si>
    <t>04/01/17-06/30/18</t>
  </si>
  <si>
    <t>#15-661020</t>
  </si>
  <si>
    <t>04/01/17-09/30/18</t>
  </si>
  <si>
    <t>10/01/16-09/30/17</t>
  </si>
  <si>
    <t>Richland Community College</t>
  </si>
  <si>
    <t>St. Francis Medical Center College Nursing</t>
  </si>
  <si>
    <t>Fishes &amp; Loaves Outreach Ministries</t>
  </si>
  <si>
    <t>Methodist Medical Center</t>
  </si>
  <si>
    <t>Misc - Training vendors small amounts -Unif Shop, Harris Unif, Barnes&amp;Noble</t>
  </si>
  <si>
    <t>St. Francis College of Nursing</t>
  </si>
  <si>
    <t>Fishes &amp; Loaves Vocational Center</t>
  </si>
  <si>
    <t>Abraham Lincoln Memorial Hospital</t>
  </si>
  <si>
    <t>Brother James Court</t>
  </si>
  <si>
    <t>DOT Foods</t>
  </si>
  <si>
    <t>Heritage Health</t>
  </si>
  <si>
    <t>Schneider Trucking</t>
  </si>
  <si>
    <t>Adult Credential Attainment Rate</t>
  </si>
  <si>
    <t>DW Credential Attainment Rate</t>
  </si>
  <si>
    <t xml:space="preserve"> </t>
  </si>
  <si>
    <t>Additional Barriers</t>
  </si>
  <si>
    <t>Offender Status - Fel/Misd</t>
  </si>
  <si>
    <t>HSHS</t>
  </si>
  <si>
    <t>Cast Industries</t>
  </si>
  <si>
    <t>and professional staff to assist job seekers in their work search.The Springfield location</t>
  </si>
  <si>
    <t>Lincoln (Logan County - Lincoln Public Library):</t>
  </si>
  <si>
    <t xml:space="preserve">•  Access to online applications </t>
  </si>
  <si>
    <t>Resource Room Career Services</t>
  </si>
  <si>
    <t>Top Career Services Accessed by Customers</t>
  </si>
  <si>
    <t>147 Enrollments</t>
  </si>
  <si>
    <t>66 Enrollments</t>
  </si>
  <si>
    <t>115 Ernollments</t>
  </si>
  <si>
    <t>Parent/Two Parent Family</t>
  </si>
  <si>
    <t>TANF Recipient</t>
  </si>
  <si>
    <t>Individuals with disabilities</t>
  </si>
  <si>
    <t>Homeless</t>
  </si>
  <si>
    <t>Veteran Status</t>
  </si>
  <si>
    <t xml:space="preserve">Veteran </t>
  </si>
  <si>
    <t>Disabled Veteran</t>
  </si>
  <si>
    <t>Recently Separated Veteran</t>
  </si>
  <si>
    <t>July 1, 2017 - June 30, 2018</t>
  </si>
  <si>
    <t>Trade</t>
  </si>
  <si>
    <t>MacMurray College</t>
  </si>
  <si>
    <t>Capital Area Career Center</t>
  </si>
  <si>
    <t>TOTAL ITA TRAINING PROVIDERS:   15</t>
  </si>
  <si>
    <t>WIOA TRAINING ENROLLMENTS BY COUNTY</t>
  </si>
  <si>
    <t>Accountancy</t>
  </si>
  <si>
    <t>TRADE</t>
  </si>
  <si>
    <t>Registered Nurse</t>
  </si>
  <si>
    <t>Communications</t>
  </si>
  <si>
    <t>Business Management</t>
  </si>
  <si>
    <t>TOTAL TRAINING PROGRAMS:  29</t>
  </si>
  <si>
    <t>*EDLM Electrical Distribution Lineman</t>
  </si>
  <si>
    <t>Adult Median Earnings</t>
  </si>
  <si>
    <t>AME</t>
  </si>
  <si>
    <t>ACAR</t>
  </si>
  <si>
    <t>DW Median Earnings</t>
  </si>
  <si>
    <t>DME</t>
  </si>
  <si>
    <t>DCAR</t>
  </si>
  <si>
    <t>Youth Entered Employment Rate</t>
  </si>
  <si>
    <t>YEER</t>
  </si>
  <si>
    <t>Youth Employment Retention Rate</t>
  </si>
  <si>
    <t>YRR</t>
  </si>
  <si>
    <t>Youth Credential Attainment Rate</t>
  </si>
  <si>
    <t>YCAR</t>
  </si>
  <si>
    <t>90% Threshold</t>
  </si>
  <si>
    <t>Employment Rates</t>
  </si>
  <si>
    <t>2nd Qtr</t>
  </si>
  <si>
    <t>4th Qtr</t>
  </si>
  <si>
    <t>Adult Exiters</t>
  </si>
  <si>
    <t>Dislocated Worker Exiters</t>
  </si>
  <si>
    <t>Youth Exiters</t>
  </si>
  <si>
    <t>Companies Hiring</t>
  </si>
  <si>
    <t>LLWA Customers</t>
  </si>
  <si>
    <t>ADM</t>
  </si>
  <si>
    <t>Addus Healthcare</t>
  </si>
  <si>
    <t>Aperion Care</t>
  </si>
  <si>
    <t>Bickford Senior Living</t>
  </si>
  <si>
    <t>Caterpillar</t>
  </si>
  <si>
    <t>Gateway Foundation</t>
  </si>
  <si>
    <t>JBS</t>
  </si>
  <si>
    <t>McElroy Truck Lines</t>
  </si>
  <si>
    <t>McCloud Express</t>
  </si>
  <si>
    <t>Millbrooke Inc.</t>
  </si>
  <si>
    <t>Millcreek</t>
  </si>
  <si>
    <t>Prairie Rose Health Care</t>
  </si>
  <si>
    <t>Regency</t>
  </si>
  <si>
    <t>St. Clara's Senior Services</t>
  </si>
  <si>
    <t>Villa Healthcare East</t>
  </si>
  <si>
    <t>Younker Trucking</t>
  </si>
  <si>
    <t>Average Training Cost Per Participant</t>
  </si>
  <si>
    <t>1A- $7,900</t>
  </si>
  <si>
    <t>1D-$4,904</t>
  </si>
  <si>
    <t>1Y-$3,731</t>
  </si>
  <si>
    <t>Companies who received WIOA Funded Business Services</t>
  </si>
  <si>
    <t>Computer Banc</t>
  </si>
  <si>
    <t>County Market</t>
  </si>
  <si>
    <t>Dominican Sisters of Spfld</t>
  </si>
  <si>
    <t>Fine Finishes</t>
  </si>
  <si>
    <t>Habitat for Humanity</t>
  </si>
  <si>
    <t>HSHS Medical Group</t>
  </si>
  <si>
    <t>Kathy's Kitchens</t>
  </si>
  <si>
    <t>Kim's Autobody</t>
  </si>
  <si>
    <t>Nehemiah Day Care</t>
  </si>
  <si>
    <t>Primo Designs</t>
  </si>
  <si>
    <t>Sunny Acres Nursing Home</t>
  </si>
  <si>
    <t>END Electroneurodiagnostic/Electroencephalographic Tech</t>
  </si>
  <si>
    <t xml:space="preserve">   St. Clara's Manor</t>
  </si>
  <si>
    <t>Springfield (Sangamon County - IDES):</t>
  </si>
  <si>
    <t>Beardstown (Cass County  - Lincoln Land Community College):</t>
  </si>
  <si>
    <t xml:space="preserve">                                             July 1, 2017 - June 30,  2018</t>
  </si>
  <si>
    <t>•  Assessment (TABE)</t>
  </si>
  <si>
    <t>PY17 Grants</t>
  </si>
  <si>
    <t>PY17</t>
  </si>
  <si>
    <t>WIOA Formula 17</t>
  </si>
  <si>
    <t>07/1/17-06/30/19</t>
  </si>
  <si>
    <t xml:space="preserve">#17-681020                  </t>
  </si>
  <si>
    <t>Incentive Grant  - 16 Performance</t>
  </si>
  <si>
    <t>05/01/18-06/30/19</t>
  </si>
  <si>
    <t xml:space="preserve">#16-632020                  </t>
  </si>
  <si>
    <t>#16-661020</t>
  </si>
  <si>
    <t>Formula 16 includes $211.15 Interest earned and expended.</t>
  </si>
  <si>
    <t>Formula 17 includes $500.30 Interest earned and expended.</t>
  </si>
  <si>
    <t>On-the-Job Training</t>
  </si>
  <si>
    <t>Fishes N Loaves</t>
  </si>
  <si>
    <r>
      <t xml:space="preserve">         </t>
    </r>
    <r>
      <rPr>
        <b/>
        <sz val="12"/>
        <color theme="1"/>
        <rFont val="Tahoma"/>
        <family val="2"/>
      </rPr>
      <t xml:space="preserve">    </t>
    </r>
  </si>
  <si>
    <t xml:space="preserve">          July 1, 2017 - June 30, 2018</t>
  </si>
  <si>
    <t>Misc – Reimb to customers for uniforms/ books/test fees/physicals/licenses</t>
  </si>
  <si>
    <t xml:space="preserve">    </t>
  </si>
  <si>
    <t xml:space="preserve">    ENROLLMENT STATISTICS</t>
  </si>
  <si>
    <t xml:space="preserve">     July 1, 2017 - June 30, 2018</t>
  </si>
  <si>
    <t xml:space="preserve">is the comprehensive One-Stop center for the area and offers the full list of services </t>
  </si>
  <si>
    <t xml:space="preserve">listed below. Direct referrals are made from the centers to One-Stop Partner programs. </t>
  </si>
  <si>
    <t>CUSTOMER SERVICES</t>
  </si>
  <si>
    <t>ILLINOIS WORKNET® CENTERS</t>
  </si>
  <si>
    <r>
      <rPr>
        <sz val="11"/>
        <color theme="1"/>
        <rFont val="Calibri"/>
        <family val="2"/>
      </rPr>
      <t xml:space="preserve">•  </t>
    </r>
    <r>
      <rPr>
        <sz val="11"/>
        <color theme="1"/>
        <rFont val="Tahoma"/>
        <family val="2"/>
      </rPr>
      <t>Unemployment Insurance Claims</t>
    </r>
  </si>
  <si>
    <r>
      <t xml:space="preserve">•  </t>
    </r>
    <r>
      <rPr>
        <sz val="11"/>
        <color theme="1"/>
        <rFont val="Tahoma"/>
        <family val="2"/>
      </rPr>
      <t xml:space="preserve">Orientation and job search workshops </t>
    </r>
  </si>
  <si>
    <t xml:space="preserve">        </t>
  </si>
  <si>
    <t xml:space="preserve">                      </t>
  </si>
  <si>
    <t xml:space="preserve">All workNet Centers are equipped with internet accessible computers, copier, fax machine,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</si>
</sst>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ell MT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3"/>
      <color theme="1"/>
      <name val="Tahoma"/>
      <family val="2"/>
    </font>
    <font>
      <sz val="13"/>
      <color theme="1"/>
      <name val="Tahoma"/>
      <family val="2"/>
    </font>
    <font>
      <sz val="20"/>
      <color theme="1"/>
      <name val="Tahoma"/>
      <family val="2"/>
    </font>
    <font>
      <sz val="14"/>
      <color theme="1"/>
      <name val="Tahoma"/>
      <family val="2"/>
    </font>
    <font>
      <sz val="12"/>
      <color theme="1"/>
      <name val="Tahoma"/>
      <family val="2"/>
    </font>
    <font>
      <sz val="13"/>
      <color theme="1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5"/>
      <color theme="1"/>
      <name val="Tahoma"/>
      <family val="2"/>
    </font>
    <font>
      <sz val="14"/>
      <color theme="1"/>
      <name val="Bell MT"/>
      <family val="1"/>
    </font>
    <font>
      <sz val="12"/>
      <color theme="1"/>
      <name val="Baskerville Old Face"/>
      <family val="1"/>
    </font>
    <font>
      <b/>
      <sz val="11"/>
      <color theme="1"/>
      <name val="Times New Roman"/>
      <family val="1"/>
    </font>
    <font>
      <b/>
      <sz val="11"/>
      <color rgb="FF000000"/>
      <name val="Tahoma"/>
      <family val="2"/>
    </font>
    <font>
      <sz val="11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281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0" fillId="0" borderId="0" xfId="0" applyFont="1"/>
    <xf numFmtId="0" fontId="6" fillId="0" borderId="1" xfId="0" applyFont="1" applyBorder="1" applyAlignment="1">
      <alignment horizontal="center"/>
    </xf>
    <xf numFmtId="9" fontId="6" fillId="0" borderId="3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0" fontId="11" fillId="0" borderId="0" xfId="0" applyFont="1"/>
    <xf numFmtId="0" fontId="9" fillId="0" borderId="0" xfId="0" applyFont="1" applyAlignment="1">
      <alignment vertical="center"/>
    </xf>
    <xf numFmtId="0" fontId="15" fillId="0" borderId="0" xfId="0" applyFont="1"/>
    <xf numFmtId="0" fontId="13" fillId="0" borderId="1" xfId="0" applyFont="1" applyBorder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17" fillId="0" borderId="0" xfId="0" applyFont="1" applyBorder="1"/>
    <xf numFmtId="0" fontId="12" fillId="0" borderId="0" xfId="0" applyFont="1"/>
    <xf numFmtId="0" fontId="10" fillId="0" borderId="0" xfId="0" applyFont="1"/>
    <xf numFmtId="0" fontId="8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9" fontId="6" fillId="0" borderId="0" xfId="0" applyNumberFormat="1" applyFont="1" applyAlignment="1">
      <alignment horizontal="center"/>
    </xf>
    <xf numFmtId="0" fontId="13" fillId="0" borderId="4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/>
    </xf>
    <xf numFmtId="0" fontId="18" fillId="0" borderId="0" xfId="0" applyFont="1"/>
    <xf numFmtId="3" fontId="0" fillId="0" borderId="0" xfId="0" applyNumberFormat="1"/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0" fillId="0" borderId="0" xfId="0" applyAlignment="1">
      <alignment horizontal="right" textRotation="180"/>
    </xf>
    <xf numFmtId="0" fontId="13" fillId="0" borderId="0" xfId="0" applyFont="1" applyAlignment="1">
      <alignment horizontal="left" textRotation="180"/>
    </xf>
    <xf numFmtId="0" fontId="8" fillId="0" borderId="0" xfId="0" applyFont="1" applyBorder="1" applyAlignment="1">
      <alignment horizontal="center" vertical="center" wrapText="1"/>
    </xf>
    <xf numFmtId="2" fontId="17" fillId="0" borderId="0" xfId="0" applyNumberFormat="1" applyFont="1"/>
    <xf numFmtId="0" fontId="0" fillId="0" borderId="0" xfId="0" applyAlignment="1">
      <alignment vertical="top"/>
    </xf>
    <xf numFmtId="0" fontId="13" fillId="0" borderId="0" xfId="0" applyFont="1" applyAlignment="1">
      <alignment textRotation="180"/>
    </xf>
    <xf numFmtId="0" fontId="13" fillId="0" borderId="0" xfId="0" applyFont="1"/>
    <xf numFmtId="0" fontId="10" fillId="0" borderId="0" xfId="0" applyFont="1" applyAlignment="1">
      <alignment textRotation="180"/>
    </xf>
    <xf numFmtId="0" fontId="10" fillId="0" borderId="0" xfId="0" applyFont="1" applyAlignment="1">
      <alignment horizontal="right"/>
    </xf>
    <xf numFmtId="4" fontId="17" fillId="0" borderId="0" xfId="0" applyNumberFormat="1" applyFont="1"/>
    <xf numFmtId="4" fontId="16" fillId="0" borderId="0" xfId="0" applyNumberFormat="1" applyFont="1"/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3" fontId="10" fillId="0" borderId="0" xfId="0" applyNumberFormat="1" applyFont="1"/>
    <xf numFmtId="3" fontId="15" fillId="0" borderId="0" xfId="0" applyNumberFormat="1" applyFont="1"/>
    <xf numFmtId="0" fontId="14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7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Alignment="1">
      <alignment horizontal="center"/>
    </xf>
    <xf numFmtId="0" fontId="8" fillId="0" borderId="16" xfId="0" applyFont="1" applyBorder="1"/>
    <xf numFmtId="10" fontId="13" fillId="0" borderId="0" xfId="0" applyNumberFormat="1" applyFont="1" applyBorder="1" applyAlignment="1">
      <alignment horizontal="center"/>
    </xf>
    <xf numFmtId="8" fontId="13" fillId="0" borderId="0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6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16" xfId="0" applyFont="1" applyBorder="1" applyAlignment="1">
      <alignment horizontal="center"/>
    </xf>
    <xf numFmtId="0" fontId="13" fillId="0" borderId="9" xfId="0" applyFont="1" applyBorder="1"/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1" fontId="13" fillId="0" borderId="30" xfId="0" applyNumberFormat="1" applyFont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1" fontId="13" fillId="0" borderId="3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10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0" borderId="15" xfId="0" applyFont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/>
    </xf>
    <xf numFmtId="10" fontId="13" fillId="0" borderId="19" xfId="0" applyNumberFormat="1" applyFont="1" applyBorder="1" applyAlignment="1">
      <alignment horizontal="center"/>
    </xf>
    <xf numFmtId="0" fontId="13" fillId="0" borderId="19" xfId="0" applyFont="1" applyBorder="1"/>
    <xf numFmtId="0" fontId="8" fillId="0" borderId="34" xfId="0" applyFont="1" applyBorder="1" applyAlignment="1">
      <alignment horizontal="right"/>
    </xf>
    <xf numFmtId="0" fontId="8" fillId="0" borderId="35" xfId="0" applyFont="1" applyBorder="1" applyAlignment="1">
      <alignment horizontal="left"/>
    </xf>
    <xf numFmtId="0" fontId="13" fillId="0" borderId="36" xfId="0" applyFont="1" applyBorder="1"/>
    <xf numFmtId="0" fontId="13" fillId="0" borderId="12" xfId="0" applyFont="1" applyBorder="1"/>
    <xf numFmtId="0" fontId="13" fillId="0" borderId="37" xfId="0" applyFont="1" applyBorder="1"/>
    <xf numFmtId="0" fontId="13" fillId="0" borderId="13" xfId="0" applyFont="1" applyBorder="1"/>
    <xf numFmtId="0" fontId="13" fillId="0" borderId="29" xfId="0" applyFont="1" applyBorder="1"/>
    <xf numFmtId="0" fontId="8" fillId="0" borderId="40" xfId="0" applyFont="1" applyBorder="1"/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36" xfId="0" applyFont="1" applyBorder="1"/>
    <xf numFmtId="0" fontId="17" fillId="0" borderId="9" xfId="0" applyFont="1" applyBorder="1"/>
    <xf numFmtId="0" fontId="8" fillId="0" borderId="36" xfId="0" applyFont="1" applyBorder="1" applyAlignment="1">
      <alignment horizontal="left"/>
    </xf>
    <xf numFmtId="10" fontId="13" fillId="0" borderId="37" xfId="0" applyNumberFormat="1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20" fillId="0" borderId="0" xfId="0" applyFont="1"/>
    <xf numFmtId="0" fontId="5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4" fontId="6" fillId="0" borderId="2" xfId="0" applyNumberFormat="1" applyFont="1" applyBorder="1" applyAlignment="1">
      <alignment horizontal="right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right" vertical="center" wrapText="1"/>
    </xf>
    <xf numFmtId="0" fontId="10" fillId="0" borderId="5" xfId="0" applyFont="1" applyBorder="1" applyAlignment="1">
      <alignment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20" fillId="0" borderId="0" xfId="0" applyNumberFormat="1" applyFont="1"/>
    <xf numFmtId="4" fontId="20" fillId="0" borderId="29" xfId="0" applyNumberFormat="1" applyFont="1" applyBorder="1"/>
    <xf numFmtId="0" fontId="0" fillId="0" borderId="0" xfId="0" applyAlignment="1">
      <alignment horizontal="left"/>
    </xf>
    <xf numFmtId="0" fontId="20" fillId="0" borderId="0" xfId="0" applyFont="1" applyBorder="1"/>
    <xf numFmtId="4" fontId="20" fillId="0" borderId="0" xfId="0" applyNumberFormat="1" applyFont="1" applyBorder="1"/>
    <xf numFmtId="4" fontId="6" fillId="0" borderId="0" xfId="0" applyNumberFormat="1" applyFont="1"/>
    <xf numFmtId="4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vertical="center" wrapText="1"/>
    </xf>
    <xf numFmtId="4" fontId="6" fillId="0" borderId="2" xfId="0" quotePrefix="1" applyNumberFormat="1" applyFont="1" applyBorder="1" applyAlignment="1">
      <alignment vertical="center" wrapText="1"/>
    </xf>
    <xf numFmtId="4" fontId="6" fillId="0" borderId="37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vertical="center" wrapText="1"/>
    </xf>
    <xf numFmtId="4" fontId="6" fillId="0" borderId="4" xfId="0" quotePrefix="1" applyNumberFormat="1" applyFont="1" applyBorder="1" applyAlignment="1">
      <alignment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vertical="center" wrapText="1"/>
    </xf>
    <xf numFmtId="4" fontId="6" fillId="0" borderId="18" xfId="0" applyNumberFormat="1" applyFont="1" applyBorder="1" applyAlignment="1">
      <alignment horizontal="right" vertical="center" wrapText="1"/>
    </xf>
    <xf numFmtId="4" fontId="6" fillId="0" borderId="25" xfId="0" applyNumberFormat="1" applyFont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9" fontId="6" fillId="0" borderId="0" xfId="0" applyNumberFormat="1" applyFont="1" applyBorder="1" applyAlignment="1">
      <alignment horizontal="center"/>
    </xf>
    <xf numFmtId="0" fontId="8" fillId="0" borderId="44" xfId="0" applyFont="1" applyBorder="1" applyAlignment="1">
      <alignment horizontal="center" vertical="center" wrapText="1"/>
    </xf>
    <xf numFmtId="1" fontId="8" fillId="0" borderId="44" xfId="0" applyNumberFormat="1" applyFont="1" applyBorder="1" applyAlignment="1">
      <alignment horizontal="center" vertical="center" wrapText="1"/>
    </xf>
    <xf numFmtId="0" fontId="23" fillId="0" borderId="0" xfId="0" applyFont="1"/>
    <xf numFmtId="0" fontId="25" fillId="0" borderId="0" xfId="0" applyFont="1"/>
    <xf numFmtId="0" fontId="6" fillId="0" borderId="37" xfId="0" applyFont="1" applyBorder="1"/>
    <xf numFmtId="0" fontId="17" fillId="0" borderId="0" xfId="0" applyFont="1" applyAlignment="1">
      <alignment horizontal="center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horizontal="right" vertical="center" wrapText="1"/>
    </xf>
    <xf numFmtId="0" fontId="7" fillId="0" borderId="38" xfId="0" applyFont="1" applyBorder="1" applyAlignment="1">
      <alignment horizontal="right" vertical="center" wrapText="1"/>
    </xf>
    <xf numFmtId="0" fontId="7" fillId="0" borderId="47" xfId="0" applyFont="1" applyBorder="1" applyAlignment="1">
      <alignment vertical="center" wrapText="1"/>
    </xf>
    <xf numFmtId="4" fontId="7" fillId="0" borderId="44" xfId="0" applyNumberFormat="1" applyFont="1" applyBorder="1" applyAlignment="1">
      <alignment horizontal="right" vertical="center" wrapText="1"/>
    </xf>
    <xf numFmtId="0" fontId="6" fillId="0" borderId="2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44" xfId="0" applyFont="1" applyBorder="1" applyAlignment="1">
      <alignment horizontal="right" vertical="center" wrapText="1"/>
    </xf>
    <xf numFmtId="0" fontId="6" fillId="0" borderId="48" xfId="0" applyFont="1" applyBorder="1" applyAlignment="1">
      <alignment vertical="center"/>
    </xf>
    <xf numFmtId="0" fontId="6" fillId="0" borderId="32" xfId="0" applyFont="1" applyBorder="1" applyAlignment="1">
      <alignment horizontal="center"/>
    </xf>
    <xf numFmtId="0" fontId="7" fillId="0" borderId="26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horizontal="right" vertical="center" wrapText="1"/>
    </xf>
    <xf numFmtId="0" fontId="7" fillId="0" borderId="20" xfId="0" applyFont="1" applyBorder="1" applyAlignment="1">
      <alignment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7" fillId="0" borderId="33" xfId="0" applyFont="1" applyBorder="1" applyAlignment="1">
      <alignment vertical="center" wrapText="1"/>
    </xf>
    <xf numFmtId="4" fontId="7" fillId="0" borderId="49" xfId="0" applyNumberFormat="1" applyFont="1" applyBorder="1" applyAlignment="1">
      <alignment horizontal="right" vertical="center" wrapText="1"/>
    </xf>
    <xf numFmtId="4" fontId="7" fillId="0" borderId="39" xfId="0" applyNumberFormat="1" applyFont="1" applyBorder="1" applyAlignment="1">
      <alignment horizontal="right" vertical="center" wrapText="1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7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9" fontId="7" fillId="0" borderId="1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/>
    <xf numFmtId="0" fontId="22" fillId="0" borderId="0" xfId="0" applyFont="1" applyAlignment="1">
      <alignment vertical="center"/>
    </xf>
    <xf numFmtId="3" fontId="0" fillId="0" borderId="0" xfId="0" applyNumberFormat="1" applyFont="1"/>
    <xf numFmtId="3" fontId="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0"/>
    </xf>
    <xf numFmtId="0" fontId="21" fillId="0" borderId="0" xfId="0" applyFont="1" applyAlignment="1">
      <alignment horizontal="left" vertical="center" indent="10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/>
    <xf numFmtId="0" fontId="28" fillId="0" borderId="22" xfId="0" applyFont="1" applyBorder="1" applyAlignment="1">
      <alignment vertical="center"/>
    </xf>
    <xf numFmtId="0" fontId="28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6" fillId="0" borderId="24" xfId="0" applyFont="1" applyBorder="1"/>
    <xf numFmtId="0" fontId="28" fillId="0" borderId="25" xfId="0" applyFont="1" applyBorder="1" applyAlignment="1">
      <alignment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6" fillId="0" borderId="3" xfId="0" applyFont="1" applyBorder="1"/>
    <xf numFmtId="0" fontId="29" fillId="0" borderId="20" xfId="0" applyFont="1" applyBorder="1" applyAlignment="1">
      <alignment vertical="center"/>
    </xf>
    <xf numFmtId="9" fontId="29" fillId="0" borderId="3" xfId="0" applyNumberFormat="1" applyFont="1" applyBorder="1" applyAlignment="1">
      <alignment horizontal="center" vertical="center"/>
    </xf>
    <xf numFmtId="10" fontId="29" fillId="0" borderId="3" xfId="0" applyNumberFormat="1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6" fillId="0" borderId="4" xfId="0" applyFont="1" applyBorder="1"/>
    <xf numFmtId="0" fontId="29" fillId="0" borderId="17" xfId="0" applyFont="1" applyBorder="1" applyAlignment="1">
      <alignment vertical="center"/>
    </xf>
    <xf numFmtId="10" fontId="29" fillId="0" borderId="4" xfId="0" applyNumberFormat="1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6" fillId="0" borderId="2" xfId="0" applyFont="1" applyBorder="1"/>
    <xf numFmtId="0" fontId="29" fillId="0" borderId="18" xfId="0" applyFont="1" applyBorder="1" applyAlignment="1">
      <alignment vertical="center"/>
    </xf>
    <xf numFmtId="9" fontId="29" fillId="0" borderId="2" xfId="0" applyNumberFormat="1" applyFont="1" applyBorder="1" applyAlignment="1">
      <alignment horizontal="center" vertical="center"/>
    </xf>
    <xf numFmtId="10" fontId="29" fillId="0" borderId="2" xfId="0" applyNumberFormat="1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8" fontId="29" fillId="0" borderId="2" xfId="0" applyNumberFormat="1" applyFont="1" applyBorder="1" applyAlignment="1">
      <alignment horizontal="center" vertical="center"/>
    </xf>
    <xf numFmtId="8" fontId="29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top"/>
    </xf>
    <xf numFmtId="0" fontId="29" fillId="0" borderId="20" xfId="0" applyFont="1" applyBorder="1" applyAlignment="1">
      <alignment vertical="top"/>
    </xf>
    <xf numFmtId="9" fontId="29" fillId="0" borderId="3" xfId="0" applyNumberFormat="1" applyFont="1" applyBorder="1" applyAlignment="1">
      <alignment horizontal="center" vertical="top"/>
    </xf>
    <xf numFmtId="10" fontId="29" fillId="0" borderId="3" xfId="0" applyNumberFormat="1" applyFont="1" applyBorder="1" applyAlignment="1">
      <alignment horizontal="center" vertical="top"/>
    </xf>
    <xf numFmtId="10" fontId="29" fillId="0" borderId="3" xfId="1" applyNumberFormat="1" applyFont="1" applyBorder="1" applyAlignment="1">
      <alignment horizontal="center" vertical="top"/>
    </xf>
    <xf numFmtId="0" fontId="29" fillId="0" borderId="19" xfId="0" applyFont="1" applyBorder="1" applyAlignment="1">
      <alignment horizontal="center" vertical="top"/>
    </xf>
    <xf numFmtId="3" fontId="29" fillId="0" borderId="13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9" fontId="29" fillId="0" borderId="4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9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13" fillId="0" borderId="22" xfId="0" applyFont="1" applyBorder="1" applyAlignment="1">
      <alignment horizontal="center" vertical="center" wrapText="1"/>
    </xf>
    <xf numFmtId="4" fontId="13" fillId="0" borderId="22" xfId="0" applyNumberFormat="1" applyFont="1" applyBorder="1" applyAlignment="1">
      <alignment horizontal="right" vertical="center" wrapText="1"/>
    </xf>
    <xf numFmtId="4" fontId="6" fillId="0" borderId="0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274320</xdr:colOff>
      <xdr:row>28</xdr:row>
      <xdr:rowOff>53340</xdr:rowOff>
    </xdr:from>
    <xdr:ext cx="184731" cy="264560"/>
    <xdr:sp macro="" textlink="">
      <xdr:nvSpPr>
        <xdr:cNvPr id="2" name="TextBox 1"/>
        <xdr:cNvSpPr txBox="1"/>
      </xdr:nvSpPr>
      <xdr:spPr>
        <a:xfrm>
          <a:off x="883920" y="6263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3512820</xdr:colOff>
      <xdr:row>49</xdr:row>
      <xdr:rowOff>22860</xdr:rowOff>
    </xdr:from>
    <xdr:to>
      <xdr:col>1</xdr:col>
      <xdr:colOff>3970020</xdr:colOff>
      <xdr:row>50</xdr:row>
      <xdr:rowOff>0</xdr:rowOff>
    </xdr:to>
    <xdr:sp macro="" textlink="">
      <xdr:nvSpPr>
        <xdr:cNvPr id="2" name="TextBox 1"/>
        <xdr:cNvSpPr txBox="1"/>
      </xdr:nvSpPr>
      <xdr:spPr>
        <a:xfrm>
          <a:off x="3878580" y="10957560"/>
          <a:ext cx="45720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4</a:t>
          </a:r>
        </a:p>
      </xdr:txBody>
    </xdr:sp>
    <xdr:clientData/>
  </xdr:twoCellAnchor>
  <xdr:twoCellAnchor>
    <xdr:from>
      <xdr:col>1</xdr:col>
      <xdr:colOff>1569720</xdr:colOff>
      <xdr:row>3</xdr:row>
      <xdr:rowOff>137160</xdr:rowOff>
    </xdr:from>
    <xdr:to>
      <xdr:col>3</xdr:col>
      <xdr:colOff>609600</xdr:colOff>
      <xdr:row>5</xdr:row>
      <xdr:rowOff>15240</xdr:rowOff>
    </xdr:to>
    <xdr:sp macro="" textlink="">
      <xdr:nvSpPr>
        <xdr:cNvPr id="3" name="TextBox 2"/>
        <xdr:cNvSpPr txBox="1"/>
      </xdr:nvSpPr>
      <xdr:spPr>
        <a:xfrm>
          <a:off x="1935480" y="822960"/>
          <a:ext cx="3901440" cy="2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i="0" u="none" strike="noStrike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</a:t>
          </a:r>
          <a:r>
            <a:rPr lang="en-US" sz="1600" b="1" i="0" u="none" strike="noStrike">
              <a:solidFill>
                <a:schemeClr val="tx1">
                  <a:lumMod val="95000"/>
                  <a:lumOff val="5000"/>
                </a:schemeClr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July 1, 2017 - June 30, 2018</a:t>
          </a:r>
          <a:r>
            <a:rPr lang="en-US" sz="1600" b="1">
              <a:solidFill>
                <a:schemeClr val="tx1">
                  <a:lumMod val="95000"/>
                  <a:lumOff val="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  <xdr:twoCellAnchor>
    <xdr:from>
      <xdr:col>1</xdr:col>
      <xdr:colOff>891540</xdr:colOff>
      <xdr:row>1</xdr:row>
      <xdr:rowOff>243840</xdr:rowOff>
    </xdr:from>
    <xdr:to>
      <xdr:col>4</xdr:col>
      <xdr:colOff>411480</xdr:colOff>
      <xdr:row>4</xdr:row>
      <xdr:rowOff>53340</xdr:rowOff>
    </xdr:to>
    <xdr:sp macro="" textlink="">
      <xdr:nvSpPr>
        <xdr:cNvPr id="4" name="TextBox 3"/>
        <xdr:cNvSpPr txBox="1"/>
      </xdr:nvSpPr>
      <xdr:spPr>
        <a:xfrm>
          <a:off x="1257300" y="426720"/>
          <a:ext cx="5334000" cy="480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i="0" u="none" strike="noStrike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n-US" sz="1550" b="1" i="0" u="none" strike="noStrike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ENROLLMENT BY CAREER AREA</a:t>
          </a:r>
          <a:r>
            <a:rPr lang="en-US" sz="1550" b="1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1308100</xdr:colOff>
      <xdr:row>0</xdr:row>
      <xdr:rowOff>76200</xdr:rowOff>
    </xdr:from>
    <xdr:to>
      <xdr:col>5</xdr:col>
      <xdr:colOff>457200</xdr:colOff>
      <xdr:row>0</xdr:row>
      <xdr:rowOff>431800</xdr:rowOff>
    </xdr:to>
    <xdr:sp macro="" textlink="">
      <xdr:nvSpPr>
        <xdr:cNvPr id="2" name="TextBox 1"/>
        <xdr:cNvSpPr txBox="1"/>
      </xdr:nvSpPr>
      <xdr:spPr>
        <a:xfrm>
          <a:off x="1816100" y="76200"/>
          <a:ext cx="4940300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500" b="1">
              <a:solidFill>
                <a:schemeClr val="tx1">
                  <a:lumMod val="95000"/>
                  <a:lumOff val="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TRAINING AND</a:t>
          </a:r>
          <a:r>
            <a:rPr lang="en-US" sz="1500" b="1" baseline="0">
              <a:solidFill>
                <a:schemeClr val="tx1">
                  <a:lumMod val="95000"/>
                  <a:lumOff val="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SUPPORT EXPENDITURES</a:t>
          </a:r>
          <a:endParaRPr lang="en-US" sz="1500" b="1">
            <a:solidFill>
              <a:schemeClr val="tx1">
                <a:lumMod val="95000"/>
                <a:lumOff val="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1422400</xdr:colOff>
      <xdr:row>0</xdr:row>
      <xdr:rowOff>469900</xdr:rowOff>
    </xdr:from>
    <xdr:to>
      <xdr:col>5</xdr:col>
      <xdr:colOff>368300</xdr:colOff>
      <xdr:row>1</xdr:row>
      <xdr:rowOff>317500</xdr:rowOff>
    </xdr:to>
    <xdr:sp macro="" textlink="">
      <xdr:nvSpPr>
        <xdr:cNvPr id="3" name="TextBox 2"/>
        <xdr:cNvSpPr txBox="1"/>
      </xdr:nvSpPr>
      <xdr:spPr>
        <a:xfrm>
          <a:off x="1930400" y="469900"/>
          <a:ext cx="4737100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  </a:t>
          </a:r>
          <a:r>
            <a:rPr lang="en-US" sz="15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July 1, 2017 – June 30, 2018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1</xdr:row>
      <xdr:rowOff>114300</xdr:rowOff>
    </xdr:from>
    <xdr:to>
      <xdr:col>5</xdr:col>
      <xdr:colOff>998220</xdr:colOff>
      <xdr:row>2</xdr:row>
      <xdr:rowOff>60960</xdr:rowOff>
    </xdr:to>
    <xdr:sp macro="" textlink="">
      <xdr:nvSpPr>
        <xdr:cNvPr id="2" name="TextBox 1"/>
        <xdr:cNvSpPr txBox="1"/>
      </xdr:nvSpPr>
      <xdr:spPr>
        <a:xfrm>
          <a:off x="2156460" y="297180"/>
          <a:ext cx="545592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ANNUAL PERFORMANCES MEASURES</a:t>
          </a:r>
        </a:p>
      </xdr:txBody>
    </xdr:sp>
    <xdr:clientData/>
  </xdr:twoCellAnchor>
  <xdr:twoCellAnchor>
    <xdr:from>
      <xdr:col>2</xdr:col>
      <xdr:colOff>1737360</xdr:colOff>
      <xdr:row>2</xdr:row>
      <xdr:rowOff>38100</xdr:rowOff>
    </xdr:from>
    <xdr:to>
      <xdr:col>5</xdr:col>
      <xdr:colOff>259080</xdr:colOff>
      <xdr:row>3</xdr:row>
      <xdr:rowOff>236220</xdr:rowOff>
    </xdr:to>
    <xdr:sp macro="" textlink="">
      <xdr:nvSpPr>
        <xdr:cNvPr id="3" name="TextBox 2"/>
        <xdr:cNvSpPr txBox="1"/>
      </xdr:nvSpPr>
      <xdr:spPr>
        <a:xfrm>
          <a:off x="2560320" y="624840"/>
          <a:ext cx="431292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50" b="0" i="0" u="none" strike="noStrike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</a:t>
          </a:r>
          <a:r>
            <a:rPr lang="en-US" sz="1200" b="1" i="0" u="none" strike="noStrike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July 1, 2017 - June 30, 2018</a:t>
          </a:r>
          <a:r>
            <a:rPr lang="en-US" sz="1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431800</xdr:colOff>
      <xdr:row>1</xdr:row>
      <xdr:rowOff>423332</xdr:rowOff>
    </xdr:from>
    <xdr:to>
      <xdr:col>4</xdr:col>
      <xdr:colOff>2243667</xdr:colOff>
      <xdr:row>2</xdr:row>
      <xdr:rowOff>110066</xdr:rowOff>
    </xdr:to>
    <xdr:sp macro="" textlink="">
      <xdr:nvSpPr>
        <xdr:cNvPr id="2" name="TextBox 1"/>
        <xdr:cNvSpPr txBox="1"/>
      </xdr:nvSpPr>
      <xdr:spPr>
        <a:xfrm>
          <a:off x="3429000" y="499532"/>
          <a:ext cx="4953000" cy="499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n-US" sz="14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oneCellAnchor>
    <xdr:from>
      <xdr:col>2</xdr:col>
      <xdr:colOff>406399</xdr:colOff>
      <xdr:row>1</xdr:row>
      <xdr:rowOff>338665</xdr:rowOff>
    </xdr:from>
    <xdr:ext cx="4953000" cy="711202"/>
    <xdr:sp macro="" textlink="">
      <xdr:nvSpPr>
        <xdr:cNvPr id="3" name="TextBox 2"/>
        <xdr:cNvSpPr txBox="1"/>
      </xdr:nvSpPr>
      <xdr:spPr>
        <a:xfrm>
          <a:off x="3403599" y="414865"/>
          <a:ext cx="4953000" cy="711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700" b="1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Workforce Contributions</a:t>
          </a:r>
          <a:endParaRPr lang="en-US" sz="17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2</xdr:col>
      <xdr:colOff>491066</xdr:colOff>
      <xdr:row>1</xdr:row>
      <xdr:rowOff>677333</xdr:rowOff>
    </xdr:from>
    <xdr:to>
      <xdr:col>4</xdr:col>
      <xdr:colOff>1998133</xdr:colOff>
      <xdr:row>2</xdr:row>
      <xdr:rowOff>390313</xdr:rowOff>
    </xdr:to>
    <xdr:sp macro="" textlink="">
      <xdr:nvSpPr>
        <xdr:cNvPr id="4" name="TextBox 3"/>
        <xdr:cNvSpPr txBox="1"/>
      </xdr:nvSpPr>
      <xdr:spPr>
        <a:xfrm>
          <a:off x="3488266" y="753533"/>
          <a:ext cx="4648200" cy="441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July</a:t>
          </a:r>
          <a:r>
            <a:rPr lang="en-US" sz="16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1, 2017 - June 30, 2018</a:t>
          </a:r>
          <a:endParaRPr lang="en-US" sz="16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showGridLines="0" zoomScaleNormal="100" workbookViewId="0">
      <selection activeCell="E18" sqref="E18"/>
    </sheetView>
  </sheetViews>
  <sheetFormatPr defaultRowHeight="14.4" x14ac:dyDescent="0.3"/>
  <cols>
    <col min="1" max="1" width="14.5546875" customWidth="1"/>
    <col min="3" max="3" width="16.21875" customWidth="1"/>
    <col min="4" max="4" width="9.88671875" bestFit="1" customWidth="1"/>
    <col min="5" max="5" width="23.44140625" customWidth="1"/>
    <col min="6" max="6" width="18.21875" hidden="1" customWidth="1"/>
    <col min="7" max="7" width="9.44140625" customWidth="1"/>
    <col min="8" max="8" width="7.21875" customWidth="1"/>
    <col min="9" max="9" width="2.44140625" hidden="1" customWidth="1"/>
  </cols>
  <sheetData>
    <row r="2" spans="1:9" ht="24.6" x14ac:dyDescent="0.4">
      <c r="A2" s="17"/>
      <c r="B2" s="7"/>
      <c r="C2" s="7"/>
      <c r="D2" s="7"/>
      <c r="E2" s="7"/>
      <c r="F2" s="7"/>
      <c r="G2" s="7"/>
      <c r="H2" s="7"/>
    </row>
    <row r="3" spans="1:9" x14ac:dyDescent="0.3">
      <c r="A3" s="253" t="s">
        <v>279</v>
      </c>
      <c r="B3" s="253"/>
      <c r="C3" s="253"/>
      <c r="D3" s="253"/>
      <c r="E3" s="253"/>
      <c r="F3" s="253"/>
      <c r="G3" s="253"/>
      <c r="H3" s="253"/>
      <c r="I3" s="253"/>
    </row>
    <row r="4" spans="1:9" x14ac:dyDescent="0.3">
      <c r="A4" s="253" t="s">
        <v>278</v>
      </c>
      <c r="B4" s="253"/>
      <c r="C4" s="253"/>
      <c r="D4" s="253"/>
      <c r="E4" s="253"/>
      <c r="F4" s="253"/>
      <c r="G4" s="253"/>
      <c r="H4" s="253"/>
      <c r="I4" s="253"/>
    </row>
    <row r="5" spans="1:9" x14ac:dyDescent="0.3">
      <c r="A5" s="126"/>
      <c r="B5" s="126"/>
      <c r="C5" s="122"/>
      <c r="D5" s="126"/>
      <c r="E5" s="126"/>
      <c r="F5" s="126"/>
      <c r="G5" s="126"/>
      <c r="H5" s="126"/>
      <c r="I5" s="74"/>
    </row>
    <row r="6" spans="1:9" s="7" customFormat="1" ht="13.8" x14ac:dyDescent="0.25">
      <c r="A6" s="126"/>
      <c r="B6" s="126"/>
      <c r="C6" s="122" t="s">
        <v>255</v>
      </c>
      <c r="D6" s="126"/>
      <c r="E6" s="126"/>
      <c r="F6" s="126"/>
      <c r="G6" s="126"/>
      <c r="H6" s="126"/>
      <c r="I6" s="126"/>
    </row>
    <row r="7" spans="1:9" s="7" customFormat="1" ht="13.8" x14ac:dyDescent="0.25">
      <c r="A7" s="126"/>
      <c r="B7" s="126"/>
      <c r="C7" s="122"/>
      <c r="D7" s="126"/>
      <c r="E7" s="126"/>
      <c r="F7" s="126"/>
      <c r="G7" s="126"/>
      <c r="H7" s="126"/>
      <c r="I7" s="126"/>
    </row>
    <row r="8" spans="1:9" x14ac:dyDescent="0.3">
      <c r="A8" s="7"/>
      <c r="B8" s="7"/>
      <c r="C8" s="203"/>
      <c r="D8" s="7"/>
      <c r="E8" s="7"/>
      <c r="F8" s="7"/>
      <c r="G8" s="7"/>
      <c r="H8" s="7"/>
      <c r="I8" s="12"/>
    </row>
    <row r="9" spans="1:9" x14ac:dyDescent="0.3">
      <c r="A9" s="125" t="s">
        <v>87</v>
      </c>
      <c r="B9" s="7"/>
      <c r="C9" s="125"/>
      <c r="D9" s="7"/>
      <c r="E9" s="7"/>
      <c r="F9" s="7"/>
      <c r="G9" s="7"/>
      <c r="H9" s="7"/>
      <c r="I9" s="12"/>
    </row>
    <row r="10" spans="1:9" s="7" customFormat="1" ht="13.8" x14ac:dyDescent="0.25">
      <c r="B10" s="143" t="s">
        <v>254</v>
      </c>
      <c r="D10" s="143"/>
      <c r="G10" s="208">
        <v>55</v>
      </c>
      <c r="H10" s="143" t="s">
        <v>88</v>
      </c>
    </row>
    <row r="11" spans="1:9" x14ac:dyDescent="0.3">
      <c r="A11" s="7"/>
      <c r="B11" s="7"/>
      <c r="C11" s="143"/>
      <c r="D11" s="7"/>
      <c r="E11" s="7"/>
      <c r="F11" s="7"/>
      <c r="G11" s="209" t="s">
        <v>164</v>
      </c>
      <c r="H11" s="7"/>
      <c r="I11" s="12"/>
    </row>
    <row r="12" spans="1:9" s="7" customFormat="1" ht="13.8" x14ac:dyDescent="0.25">
      <c r="B12" s="143" t="s">
        <v>89</v>
      </c>
      <c r="D12" s="143"/>
      <c r="G12" s="208">
        <v>745</v>
      </c>
      <c r="I12" s="143" t="s">
        <v>90</v>
      </c>
    </row>
    <row r="13" spans="1:9" x14ac:dyDescent="0.3">
      <c r="A13" s="12"/>
      <c r="B13" s="12"/>
      <c r="C13" s="210"/>
      <c r="D13" s="12"/>
      <c r="E13" s="12"/>
      <c r="F13" s="12"/>
      <c r="G13" s="211"/>
      <c r="H13" s="12"/>
      <c r="I13" s="12"/>
    </row>
    <row r="14" spans="1:9" s="7" customFormat="1" ht="13.8" x14ac:dyDescent="0.25">
      <c r="B14" s="143" t="s">
        <v>170</v>
      </c>
      <c r="D14" s="143"/>
      <c r="F14" s="143"/>
      <c r="G14" s="208">
        <v>203</v>
      </c>
    </row>
    <row r="15" spans="1:9" x14ac:dyDescent="0.3">
      <c r="A15" s="12"/>
      <c r="B15" s="12"/>
      <c r="C15" s="210"/>
      <c r="D15" s="12"/>
      <c r="E15" s="12"/>
      <c r="F15" s="12"/>
      <c r="G15" s="211"/>
      <c r="H15" s="12"/>
      <c r="I15" s="12"/>
    </row>
    <row r="16" spans="1:9" s="7" customFormat="1" ht="13.8" x14ac:dyDescent="0.25">
      <c r="B16" s="143" t="s">
        <v>107</v>
      </c>
      <c r="D16" s="143"/>
      <c r="G16" s="208">
        <v>47</v>
      </c>
    </row>
    <row r="17" spans="1:10" s="7" customFormat="1" ht="13.8" x14ac:dyDescent="0.25">
      <c r="B17" s="143"/>
      <c r="D17" s="143"/>
      <c r="G17" s="208"/>
    </row>
    <row r="18" spans="1:10" s="7" customFormat="1" ht="13.8" x14ac:dyDescent="0.25">
      <c r="B18" s="143" t="s">
        <v>253</v>
      </c>
      <c r="D18" s="143"/>
      <c r="G18" s="208">
        <v>29308</v>
      </c>
    </row>
    <row r="19" spans="1:10" s="7" customFormat="1" ht="13.8" x14ac:dyDescent="0.25">
      <c r="B19" s="143"/>
      <c r="D19" s="143"/>
      <c r="G19" s="208"/>
    </row>
    <row r="20" spans="1:10" s="7" customFormat="1" ht="16.8" x14ac:dyDescent="0.25">
      <c r="C20" s="125"/>
      <c r="D20" s="212"/>
      <c r="E20" s="125" t="s">
        <v>91</v>
      </c>
      <c r="G20" s="212">
        <v>30358</v>
      </c>
      <c r="J20" s="18" t="s">
        <v>92</v>
      </c>
    </row>
    <row r="21" spans="1:10" s="7" customFormat="1" ht="16.8" x14ac:dyDescent="0.25">
      <c r="C21" s="125"/>
      <c r="D21" s="212"/>
      <c r="E21" s="125"/>
      <c r="G21" s="212"/>
      <c r="J21" s="18"/>
    </row>
    <row r="22" spans="1:10" x14ac:dyDescent="0.3">
      <c r="A22" s="12"/>
      <c r="B22" s="12"/>
      <c r="C22" s="213"/>
      <c r="D22" s="12"/>
      <c r="E22" s="12"/>
      <c r="F22" s="12"/>
      <c r="G22" s="12"/>
      <c r="H22" s="12"/>
      <c r="I22" s="12"/>
    </row>
    <row r="23" spans="1:10" x14ac:dyDescent="0.3">
      <c r="A23" s="214" t="s">
        <v>172</v>
      </c>
      <c r="B23" s="51"/>
      <c r="C23" s="51"/>
      <c r="D23" s="51"/>
      <c r="E23" s="51"/>
      <c r="F23" s="51"/>
      <c r="G23" s="51"/>
      <c r="H23" s="51"/>
      <c r="I23" s="51"/>
      <c r="J23" s="51"/>
    </row>
    <row r="24" spans="1:10" s="22" customFormat="1" ht="17.399999999999999" x14ac:dyDescent="0.35">
      <c r="A24" s="51" t="s">
        <v>284</v>
      </c>
      <c r="B24" s="51"/>
      <c r="C24" s="51"/>
      <c r="D24" s="51"/>
      <c r="E24" s="51"/>
      <c r="F24" s="51"/>
      <c r="G24" s="51"/>
      <c r="H24" s="51"/>
      <c r="I24" s="51"/>
      <c r="J24" s="52"/>
    </row>
    <row r="25" spans="1:10" s="22" customFormat="1" ht="17.399999999999999" x14ac:dyDescent="0.35">
      <c r="A25" s="51" t="s">
        <v>169</v>
      </c>
      <c r="B25" s="51"/>
      <c r="C25" s="51"/>
      <c r="D25" s="51"/>
      <c r="E25" s="51"/>
      <c r="F25" s="51"/>
      <c r="G25" s="51"/>
      <c r="H25" s="51"/>
      <c r="I25" s="51"/>
      <c r="J25" s="52"/>
    </row>
    <row r="26" spans="1:10" s="22" customFormat="1" ht="17.399999999999999" x14ac:dyDescent="0.35">
      <c r="A26" s="51" t="s">
        <v>276</v>
      </c>
      <c r="B26" s="51"/>
      <c r="C26" s="51"/>
      <c r="D26" s="51"/>
      <c r="E26" s="51"/>
      <c r="F26" s="51"/>
      <c r="G26" s="51"/>
      <c r="H26" s="51"/>
      <c r="I26" s="51"/>
      <c r="J26" s="52"/>
    </row>
    <row r="27" spans="1:10" s="22" customFormat="1" ht="17.399999999999999" x14ac:dyDescent="0.35">
      <c r="A27" s="51" t="s">
        <v>277</v>
      </c>
      <c r="B27" s="51"/>
      <c r="C27" s="51"/>
      <c r="D27" s="51"/>
      <c r="E27" s="51"/>
      <c r="F27" s="51"/>
      <c r="G27" s="51"/>
      <c r="H27" s="51"/>
      <c r="I27" s="51"/>
      <c r="J27" s="52"/>
    </row>
    <row r="28" spans="1:10" x14ac:dyDescent="0.3">
      <c r="A28" s="51"/>
      <c r="B28" s="51"/>
      <c r="C28" s="214"/>
      <c r="D28" s="51"/>
      <c r="E28" s="51"/>
      <c r="F28" s="51"/>
      <c r="G28" s="51"/>
      <c r="H28" s="51"/>
      <c r="I28" s="51"/>
      <c r="J28" s="51"/>
    </row>
    <row r="29" spans="1:10" x14ac:dyDescent="0.3">
      <c r="A29" s="125" t="s">
        <v>173</v>
      </c>
      <c r="B29" s="7"/>
      <c r="C29" s="215"/>
      <c r="D29" s="7"/>
      <c r="E29" s="12"/>
      <c r="F29" s="12"/>
      <c r="G29" s="12"/>
      <c r="H29" s="12"/>
      <c r="I29" s="12"/>
    </row>
    <row r="30" spans="1:10" s="7" customFormat="1" x14ac:dyDescent="0.25">
      <c r="A30" s="215" t="s">
        <v>280</v>
      </c>
      <c r="B30" s="215"/>
      <c r="C30" s="215"/>
    </row>
    <row r="31" spans="1:10" s="7" customFormat="1" x14ac:dyDescent="0.25">
      <c r="A31" s="216" t="s">
        <v>281</v>
      </c>
      <c r="B31" s="216"/>
      <c r="C31" s="215"/>
    </row>
    <row r="32" spans="1:10" s="7" customFormat="1" x14ac:dyDescent="0.25">
      <c r="A32" s="215" t="s">
        <v>132</v>
      </c>
      <c r="B32" s="216"/>
      <c r="C32" s="215"/>
    </row>
    <row r="33" spans="1:9" s="7" customFormat="1" x14ac:dyDescent="0.25">
      <c r="A33" s="215" t="s">
        <v>171</v>
      </c>
      <c r="B33" s="216"/>
      <c r="C33" s="215"/>
    </row>
    <row r="34" spans="1:9" s="7" customFormat="1" x14ac:dyDescent="0.25">
      <c r="A34" s="215" t="s">
        <v>133</v>
      </c>
      <c r="B34" s="216"/>
      <c r="C34" s="215"/>
    </row>
    <row r="35" spans="1:9" s="7" customFormat="1" x14ac:dyDescent="0.25">
      <c r="A35" s="215" t="s">
        <v>134</v>
      </c>
      <c r="B35" s="216"/>
      <c r="C35" s="215"/>
    </row>
    <row r="36" spans="1:9" s="7" customFormat="1" x14ac:dyDescent="0.25">
      <c r="A36" s="215" t="s">
        <v>135</v>
      </c>
      <c r="B36" s="216"/>
      <c r="C36" s="215"/>
    </row>
    <row r="37" spans="1:9" s="7" customFormat="1" x14ac:dyDescent="0.25">
      <c r="A37" s="215" t="s">
        <v>136</v>
      </c>
      <c r="B37" s="216"/>
      <c r="C37" s="215"/>
    </row>
    <row r="38" spans="1:9" s="7" customFormat="1" x14ac:dyDescent="0.25">
      <c r="A38" s="215" t="s">
        <v>256</v>
      </c>
      <c r="B38" s="216"/>
      <c r="C38" s="215"/>
    </row>
    <row r="39" spans="1:9" s="7" customFormat="1" x14ac:dyDescent="0.25">
      <c r="A39" s="215" t="s">
        <v>137</v>
      </c>
      <c r="B39" s="216"/>
      <c r="C39" s="215"/>
    </row>
    <row r="40" spans="1:9" x14ac:dyDescent="0.3">
      <c r="A40" s="215" t="s">
        <v>138</v>
      </c>
      <c r="B40" s="216"/>
      <c r="C40" s="12"/>
      <c r="D40" s="12"/>
      <c r="E40" s="12"/>
      <c r="F40" s="12"/>
      <c r="G40" s="12"/>
      <c r="H40" s="12"/>
      <c r="I40" s="12"/>
    </row>
    <row r="41" spans="1:9" x14ac:dyDescent="0.3">
      <c r="A41" s="215" t="s">
        <v>139</v>
      </c>
      <c r="B41" s="216"/>
      <c r="C41" s="12"/>
      <c r="D41" s="12"/>
      <c r="E41" s="12"/>
      <c r="F41" s="12"/>
      <c r="G41" s="12"/>
      <c r="H41" s="12"/>
      <c r="I41" s="12"/>
    </row>
    <row r="42" spans="1:9" ht="15.6" x14ac:dyDescent="0.3">
      <c r="A42" s="19"/>
      <c r="B42" s="19"/>
      <c r="C42" s="19"/>
      <c r="D42" s="19"/>
      <c r="E42" s="19"/>
      <c r="F42" s="19"/>
      <c r="G42" s="19"/>
      <c r="H42" s="19"/>
      <c r="I42" s="19"/>
    </row>
    <row r="43" spans="1:9" ht="15.6" x14ac:dyDescent="0.3">
      <c r="A43" s="19"/>
      <c r="B43" s="19"/>
      <c r="C43" s="19"/>
      <c r="D43" s="19"/>
      <c r="E43" s="19"/>
      <c r="F43" s="19"/>
      <c r="G43" s="19"/>
      <c r="H43" s="19"/>
      <c r="I43" s="19"/>
    </row>
    <row r="44" spans="1:9" ht="15.6" x14ac:dyDescent="0.3">
      <c r="A44" s="98"/>
      <c r="B44" s="19"/>
      <c r="C44" s="19"/>
      <c r="D44" s="19"/>
      <c r="E44" s="19"/>
      <c r="F44" s="19"/>
      <c r="G44" s="19"/>
      <c r="H44" s="19"/>
      <c r="I44" s="19"/>
    </row>
    <row r="45" spans="1:9" ht="15.6" x14ac:dyDescent="0.3">
      <c r="A45" s="19"/>
      <c r="B45" s="19"/>
      <c r="C45" s="19"/>
      <c r="D45" s="19"/>
      <c r="E45" s="19"/>
      <c r="F45" s="19"/>
      <c r="G45" s="19"/>
      <c r="H45" s="19"/>
      <c r="I45" s="19"/>
    </row>
    <row r="46" spans="1:9" ht="15.6" x14ac:dyDescent="0.3">
      <c r="A46" s="19"/>
      <c r="B46" s="19"/>
      <c r="C46" s="45"/>
      <c r="D46" s="19"/>
      <c r="E46" s="19"/>
      <c r="F46" s="19"/>
      <c r="G46" s="19"/>
      <c r="H46" s="19"/>
      <c r="I46" s="19"/>
    </row>
    <row r="47" spans="1:9" ht="15.6" x14ac:dyDescent="0.3">
      <c r="A47" s="19"/>
      <c r="B47" s="19"/>
      <c r="C47" s="19"/>
      <c r="D47" s="19"/>
      <c r="E47" s="19"/>
      <c r="F47" s="19"/>
      <c r="G47" s="19"/>
      <c r="H47" s="19"/>
      <c r="I47" s="19"/>
    </row>
    <row r="48" spans="1:9" ht="15.6" x14ac:dyDescent="0.3">
      <c r="A48" s="19"/>
      <c r="B48" s="19"/>
      <c r="C48" s="19"/>
      <c r="D48" s="19"/>
      <c r="E48" s="19"/>
      <c r="F48" s="19"/>
      <c r="G48" s="19"/>
      <c r="H48" s="19"/>
      <c r="I48" s="19"/>
    </row>
  </sheetData>
  <mergeCells count="2">
    <mergeCell ref="A3:I3"/>
    <mergeCell ref="A4:I4"/>
  </mergeCells>
  <pageMargins left="0.7" right="0.7" top="0.5" bottom="0.75" header="0.3" footer="0.3"/>
  <pageSetup fitToHeight="0" orientation="portrait" r:id="rId1"/>
  <headerFooter>
    <oddFooter xml:space="preserve">&amp;C1&amp;R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sqref="A1:D1"/>
    </sheetView>
  </sheetViews>
  <sheetFormatPr defaultRowHeight="14.4" x14ac:dyDescent="0.3"/>
  <cols>
    <col min="1" max="1" width="30.77734375" customWidth="1"/>
    <col min="2" max="2" width="17.21875" customWidth="1"/>
    <col min="3" max="3" width="18.33203125" customWidth="1"/>
    <col min="4" max="4" width="17.21875" customWidth="1"/>
  </cols>
  <sheetData>
    <row r="1" spans="1:6" s="19" customFormat="1" ht="32.25" customHeight="1" x14ac:dyDescent="0.3">
      <c r="A1" s="254" t="s">
        <v>274</v>
      </c>
      <c r="B1" s="254"/>
      <c r="C1" s="254"/>
      <c r="D1" s="254"/>
      <c r="E1" s="189"/>
      <c r="F1" s="189"/>
    </row>
    <row r="2" spans="1:6" s="19" customFormat="1" ht="32.25" customHeight="1" thickBot="1" x14ac:dyDescent="0.35">
      <c r="A2" s="255" t="s">
        <v>275</v>
      </c>
      <c r="B2" s="255"/>
      <c r="C2" s="255"/>
      <c r="D2" s="255"/>
      <c r="E2" s="189"/>
      <c r="F2" s="189"/>
    </row>
    <row r="3" spans="1:6" ht="25.35" customHeight="1" x14ac:dyDescent="0.3">
      <c r="A3" s="59" t="s">
        <v>117</v>
      </c>
      <c r="B3" s="60" t="s">
        <v>5</v>
      </c>
      <c r="C3" s="60" t="s">
        <v>6</v>
      </c>
      <c r="D3" s="61" t="s">
        <v>8</v>
      </c>
    </row>
    <row r="4" spans="1:6" ht="19.350000000000001" customHeight="1" x14ac:dyDescent="0.3">
      <c r="A4" s="62"/>
      <c r="B4" s="63"/>
      <c r="C4" s="64" t="s">
        <v>7</v>
      </c>
      <c r="D4" s="65"/>
    </row>
    <row r="5" spans="1:6" s="1" customFormat="1" ht="17.100000000000001" customHeight="1" thickBot="1" x14ac:dyDescent="0.35">
      <c r="A5" s="36"/>
      <c r="B5" s="37" t="s">
        <v>174</v>
      </c>
      <c r="C5" s="37" t="s">
        <v>175</v>
      </c>
      <c r="D5" s="38" t="s">
        <v>176</v>
      </c>
    </row>
    <row r="6" spans="1:6" x14ac:dyDescent="0.3">
      <c r="A6" s="66" t="s">
        <v>9</v>
      </c>
      <c r="B6" s="33"/>
      <c r="C6" s="33"/>
      <c r="D6" s="33"/>
    </row>
    <row r="7" spans="1:6" x14ac:dyDescent="0.3">
      <c r="A7" s="10" t="s">
        <v>56</v>
      </c>
      <c r="B7" s="15">
        <v>0.22</v>
      </c>
      <c r="C7" s="15">
        <v>0.52</v>
      </c>
      <c r="D7" s="15">
        <v>0.25</v>
      </c>
    </row>
    <row r="8" spans="1:6" x14ac:dyDescent="0.3">
      <c r="A8" s="11" t="s">
        <v>58</v>
      </c>
      <c r="B8" s="15">
        <v>0.78</v>
      </c>
      <c r="C8" s="15">
        <v>0.48</v>
      </c>
      <c r="D8" s="15">
        <v>0.75</v>
      </c>
    </row>
    <row r="9" spans="1:6" x14ac:dyDescent="0.3">
      <c r="A9" s="56" t="s">
        <v>0</v>
      </c>
      <c r="B9" s="13"/>
      <c r="C9" s="13"/>
      <c r="D9" s="13"/>
    </row>
    <row r="10" spans="1:6" x14ac:dyDescent="0.3">
      <c r="A10" s="9" t="s">
        <v>59</v>
      </c>
      <c r="B10" s="58">
        <v>0</v>
      </c>
      <c r="C10" s="58">
        <v>0</v>
      </c>
      <c r="D10" s="15">
        <v>0.28000000000000003</v>
      </c>
    </row>
    <row r="11" spans="1:6" x14ac:dyDescent="0.3">
      <c r="A11" s="9" t="s">
        <v>60</v>
      </c>
      <c r="B11" s="15">
        <v>0.08</v>
      </c>
      <c r="C11" s="15">
        <v>0.02</v>
      </c>
      <c r="D11" s="15">
        <v>0.35</v>
      </c>
    </row>
    <row r="12" spans="1:6" x14ac:dyDescent="0.3">
      <c r="A12" s="9" t="s">
        <v>61</v>
      </c>
      <c r="B12" s="15">
        <v>0.92</v>
      </c>
      <c r="C12" s="15">
        <v>0.98</v>
      </c>
      <c r="D12" s="15">
        <v>0.37</v>
      </c>
    </row>
    <row r="13" spans="1:6" x14ac:dyDescent="0.3">
      <c r="A13" s="56" t="s">
        <v>181</v>
      </c>
      <c r="B13" s="15"/>
      <c r="C13" s="15"/>
      <c r="D13" s="15"/>
    </row>
    <row r="14" spans="1:6" x14ac:dyDescent="0.3">
      <c r="A14" s="9" t="s">
        <v>182</v>
      </c>
      <c r="B14" s="15">
        <v>0.02</v>
      </c>
      <c r="C14" s="15">
        <v>0.06</v>
      </c>
      <c r="D14" s="15">
        <v>0</v>
      </c>
    </row>
    <row r="15" spans="1:6" x14ac:dyDescent="0.3">
      <c r="A15" s="9" t="s">
        <v>183</v>
      </c>
      <c r="B15" s="15">
        <v>0.01</v>
      </c>
      <c r="C15" s="15">
        <v>0</v>
      </c>
      <c r="D15" s="15">
        <v>0</v>
      </c>
    </row>
    <row r="16" spans="1:6" x14ac:dyDescent="0.3">
      <c r="A16" s="9" t="s">
        <v>184</v>
      </c>
      <c r="B16" s="15">
        <v>0.02</v>
      </c>
      <c r="C16" s="15">
        <v>0</v>
      </c>
      <c r="D16" s="15">
        <v>0</v>
      </c>
    </row>
    <row r="17" spans="1:8" x14ac:dyDescent="0.3">
      <c r="A17" s="56" t="s">
        <v>1</v>
      </c>
      <c r="B17" s="13"/>
      <c r="C17" s="13"/>
      <c r="D17" s="13"/>
      <c r="H17" s="2"/>
    </row>
    <row r="18" spans="1:8" x14ac:dyDescent="0.3">
      <c r="A18" s="9" t="s">
        <v>68</v>
      </c>
      <c r="B18" s="15">
        <v>0.61</v>
      </c>
      <c r="C18" s="15">
        <v>0.77</v>
      </c>
      <c r="D18" s="15">
        <v>0.42</v>
      </c>
    </row>
    <row r="19" spans="1:8" x14ac:dyDescent="0.3">
      <c r="A19" s="9" t="s">
        <v>69</v>
      </c>
      <c r="B19" s="15">
        <v>0.35</v>
      </c>
      <c r="C19" s="15">
        <v>0.15</v>
      </c>
      <c r="D19" s="15">
        <v>0.6</v>
      </c>
    </row>
    <row r="20" spans="1:8" x14ac:dyDescent="0.3">
      <c r="A20" s="9" t="s">
        <v>70</v>
      </c>
      <c r="B20" s="58">
        <v>0.01</v>
      </c>
      <c r="C20" s="58">
        <v>0.02</v>
      </c>
      <c r="D20" s="58">
        <v>0</v>
      </c>
      <c r="G20" s="35"/>
    </row>
    <row r="21" spans="1:8" x14ac:dyDescent="0.3">
      <c r="A21" s="9" t="s">
        <v>108</v>
      </c>
      <c r="B21" s="58">
        <v>0</v>
      </c>
      <c r="C21" s="58">
        <v>0.02</v>
      </c>
      <c r="D21" s="58">
        <v>0</v>
      </c>
    </row>
    <row r="22" spans="1:8" x14ac:dyDescent="0.3">
      <c r="A22" s="9" t="s">
        <v>71</v>
      </c>
      <c r="B22" s="15">
        <v>0.01</v>
      </c>
      <c r="C22" s="15">
        <v>0.02</v>
      </c>
      <c r="D22" s="58">
        <v>0.01</v>
      </c>
      <c r="G22" s="35"/>
    </row>
    <row r="23" spans="1:8" x14ac:dyDescent="0.3">
      <c r="A23" s="9" t="s">
        <v>72</v>
      </c>
      <c r="B23" s="15">
        <v>0.01</v>
      </c>
      <c r="C23" s="15">
        <v>0.02</v>
      </c>
      <c r="D23" s="15">
        <v>0.03</v>
      </c>
    </row>
    <row r="24" spans="1:8" x14ac:dyDescent="0.3">
      <c r="A24" s="9" t="s">
        <v>172</v>
      </c>
      <c r="B24" s="15">
        <v>0.02</v>
      </c>
      <c r="C24" s="15">
        <v>0.03</v>
      </c>
      <c r="D24" s="15">
        <v>0.03</v>
      </c>
    </row>
    <row r="25" spans="1:8" s="22" customFormat="1" ht="17.399999999999999" x14ac:dyDescent="0.35">
      <c r="A25" s="56" t="s">
        <v>2</v>
      </c>
      <c r="B25" s="13"/>
      <c r="C25" s="13"/>
      <c r="D25" s="13"/>
    </row>
    <row r="26" spans="1:8" s="22" customFormat="1" ht="17.399999999999999" x14ac:dyDescent="0.35">
      <c r="A26" s="9" t="s">
        <v>65</v>
      </c>
      <c r="B26" s="15">
        <v>0.3</v>
      </c>
      <c r="C26" s="15">
        <v>0.91</v>
      </c>
      <c r="D26" s="15">
        <v>0.37</v>
      </c>
    </row>
    <row r="27" spans="1:8" s="22" customFormat="1" ht="17.399999999999999" x14ac:dyDescent="0.35">
      <c r="A27" s="9" t="s">
        <v>66</v>
      </c>
      <c r="B27" s="15">
        <v>0.7</v>
      </c>
      <c r="C27" s="15">
        <v>0.09</v>
      </c>
      <c r="D27" s="15">
        <v>0.52</v>
      </c>
    </row>
    <row r="28" spans="1:8" s="22" customFormat="1" ht="17.399999999999999" x14ac:dyDescent="0.35">
      <c r="A28" s="9" t="s">
        <v>67</v>
      </c>
      <c r="B28" s="15">
        <v>0</v>
      </c>
      <c r="C28" s="58">
        <v>0</v>
      </c>
      <c r="D28" s="15">
        <v>0.11</v>
      </c>
    </row>
    <row r="29" spans="1:8" x14ac:dyDescent="0.3">
      <c r="A29" s="56" t="s">
        <v>3</v>
      </c>
      <c r="B29" s="13"/>
      <c r="C29" s="13"/>
      <c r="D29" s="13"/>
    </row>
    <row r="30" spans="1:8" x14ac:dyDescent="0.3">
      <c r="A30" s="9" t="s">
        <v>64</v>
      </c>
      <c r="B30" s="15">
        <v>0.57999999999999996</v>
      </c>
      <c r="C30" s="15">
        <v>0.3</v>
      </c>
      <c r="D30" s="15">
        <v>0.41</v>
      </c>
    </row>
    <row r="31" spans="1:8" x14ac:dyDescent="0.3">
      <c r="A31" s="9" t="s">
        <v>177</v>
      </c>
      <c r="B31" s="14">
        <v>0.13</v>
      </c>
      <c r="C31" s="14">
        <v>0.17</v>
      </c>
      <c r="D31" s="14">
        <v>0.03</v>
      </c>
    </row>
    <row r="32" spans="1:8" x14ac:dyDescent="0.3">
      <c r="A32" s="9" t="s">
        <v>73</v>
      </c>
      <c r="B32" s="15">
        <v>0.02</v>
      </c>
      <c r="C32" s="15">
        <v>0.11</v>
      </c>
      <c r="D32" s="15">
        <v>0.33</v>
      </c>
    </row>
    <row r="33" spans="1:4" x14ac:dyDescent="0.3">
      <c r="A33" s="9" t="s">
        <v>74</v>
      </c>
      <c r="B33" s="15">
        <v>0.27</v>
      </c>
      <c r="C33" s="15">
        <v>0.21</v>
      </c>
      <c r="D33" s="15">
        <v>0.23</v>
      </c>
    </row>
    <row r="34" spans="1:4" x14ac:dyDescent="0.3">
      <c r="A34" s="56" t="s">
        <v>4</v>
      </c>
      <c r="B34" s="13"/>
      <c r="C34" s="13"/>
      <c r="D34" s="13"/>
    </row>
    <row r="35" spans="1:4" x14ac:dyDescent="0.3">
      <c r="A35" s="9" t="s">
        <v>63</v>
      </c>
      <c r="B35" s="14">
        <v>0.85</v>
      </c>
      <c r="C35" s="14">
        <v>0.39</v>
      </c>
      <c r="D35" s="14">
        <v>0.79</v>
      </c>
    </row>
    <row r="36" spans="1:4" x14ac:dyDescent="0.3">
      <c r="A36" s="9" t="s">
        <v>178</v>
      </c>
      <c r="B36" s="14">
        <v>0.05</v>
      </c>
      <c r="C36" s="14">
        <v>0.05</v>
      </c>
      <c r="D36" s="14">
        <v>0.09</v>
      </c>
    </row>
    <row r="37" spans="1:4" x14ac:dyDescent="0.3">
      <c r="A37" s="9" t="s">
        <v>62</v>
      </c>
      <c r="B37" s="15">
        <v>0.95</v>
      </c>
      <c r="C37" s="15">
        <v>0.39</v>
      </c>
      <c r="D37" s="15">
        <v>0.84</v>
      </c>
    </row>
    <row r="38" spans="1:4" x14ac:dyDescent="0.3">
      <c r="A38" s="9" t="s">
        <v>57</v>
      </c>
      <c r="B38" s="16">
        <v>0.05</v>
      </c>
      <c r="C38" s="16">
        <v>0.6</v>
      </c>
      <c r="D38" s="16">
        <v>0.17</v>
      </c>
    </row>
    <row r="39" spans="1:4" x14ac:dyDescent="0.3">
      <c r="A39" s="57" t="s">
        <v>165</v>
      </c>
      <c r="B39" s="15"/>
      <c r="C39" s="15"/>
      <c r="D39" s="15"/>
    </row>
    <row r="40" spans="1:4" x14ac:dyDescent="0.3">
      <c r="A40" s="9" t="s">
        <v>166</v>
      </c>
      <c r="B40" s="15">
        <v>0.15</v>
      </c>
      <c r="C40" s="15">
        <v>0.25</v>
      </c>
      <c r="D40" s="15">
        <v>0.2</v>
      </c>
    </row>
    <row r="41" spans="1:4" x14ac:dyDescent="0.3">
      <c r="A41" s="9" t="s">
        <v>179</v>
      </c>
      <c r="B41" s="15">
        <v>0.02</v>
      </c>
      <c r="C41" s="15">
        <v>0.03</v>
      </c>
      <c r="D41" s="15">
        <v>0.01</v>
      </c>
    </row>
    <row r="42" spans="1:4" x14ac:dyDescent="0.3">
      <c r="A42" s="9" t="s">
        <v>180</v>
      </c>
      <c r="B42" s="15">
        <v>0.03</v>
      </c>
      <c r="C42" s="15">
        <v>0.02</v>
      </c>
      <c r="D42" s="15">
        <v>0.02</v>
      </c>
    </row>
    <row r="43" spans="1:4" ht="15.75" customHeight="1" x14ac:dyDescent="0.3">
      <c r="A43" s="9" t="s">
        <v>96</v>
      </c>
      <c r="B43" s="15">
        <v>0.35</v>
      </c>
      <c r="C43" s="15">
        <v>0.52</v>
      </c>
      <c r="D43" s="15">
        <v>0.69</v>
      </c>
    </row>
    <row r="44" spans="1:4" ht="6.6" customHeight="1" x14ac:dyDescent="0.3">
      <c r="A44" s="163"/>
      <c r="B44" s="164"/>
      <c r="C44" s="164"/>
      <c r="D44" s="164"/>
    </row>
    <row r="45" spans="1:4" s="4" customFormat="1" x14ac:dyDescent="0.3">
      <c r="A45" s="74"/>
      <c r="B45" s="74">
        <v>2</v>
      </c>
      <c r="C45" s="126"/>
      <c r="D45" s="28"/>
    </row>
    <row r="46" spans="1:4" ht="15.6" x14ac:dyDescent="0.3">
      <c r="C46" s="27"/>
      <c r="D46" s="45"/>
    </row>
    <row r="47" spans="1:4" x14ac:dyDescent="0.3">
      <c r="C47" s="7"/>
      <c r="D47" s="28"/>
    </row>
  </sheetData>
  <mergeCells count="2">
    <mergeCell ref="A1:D1"/>
    <mergeCell ref="A2:D2"/>
  </mergeCells>
  <pageMargins left="0.7" right="0.7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1"/>
  <sheetViews>
    <sheetView topLeftCell="A7" zoomScaleNormal="100" workbookViewId="0">
      <selection sqref="A1:XFD1"/>
    </sheetView>
  </sheetViews>
  <sheetFormatPr defaultRowHeight="14.4" x14ac:dyDescent="0.3"/>
  <cols>
    <col min="2" max="2" width="40.5546875" customWidth="1"/>
    <col min="3" max="3" width="13.44140625" customWidth="1"/>
    <col min="4" max="4" width="10" customWidth="1"/>
    <col min="5" max="5" width="8.44140625" customWidth="1"/>
  </cols>
  <sheetData>
    <row r="3" spans="2:6" ht="25.5" customHeight="1" x14ac:dyDescent="0.3">
      <c r="B3" s="253" t="s">
        <v>94</v>
      </c>
      <c r="C3" s="253"/>
      <c r="D3" s="253"/>
      <c r="E3" s="253"/>
    </row>
    <row r="4" spans="2:6" ht="9.6" customHeight="1" x14ac:dyDescent="0.3">
      <c r="B4" s="122"/>
      <c r="C4" s="122"/>
      <c r="D4" s="12"/>
      <c r="E4" s="12"/>
    </row>
    <row r="5" spans="2:6" ht="20.100000000000001" customHeight="1" x14ac:dyDescent="0.3">
      <c r="B5" s="253" t="s">
        <v>185</v>
      </c>
      <c r="C5" s="253"/>
      <c r="D5" s="253"/>
      <c r="E5" s="253"/>
    </row>
    <row r="6" spans="2:6" ht="11.4" customHeight="1" thickBot="1" x14ac:dyDescent="0.35">
      <c r="B6" s="190"/>
      <c r="C6" s="12"/>
      <c r="D6" s="12"/>
      <c r="E6" s="12"/>
    </row>
    <row r="7" spans="2:6" ht="24.6" customHeight="1" thickBot="1" x14ac:dyDescent="0.35">
      <c r="B7" s="145" t="s">
        <v>49</v>
      </c>
      <c r="C7" s="191" t="s">
        <v>121</v>
      </c>
      <c r="D7" s="192" t="s">
        <v>186</v>
      </c>
      <c r="E7" s="192" t="s">
        <v>10</v>
      </c>
      <c r="F7" s="12"/>
    </row>
    <row r="8" spans="2:6" ht="20.25" customHeight="1" x14ac:dyDescent="0.3">
      <c r="B8" s="193" t="s">
        <v>188</v>
      </c>
      <c r="C8" s="194">
        <v>2</v>
      </c>
      <c r="D8" s="195"/>
      <c r="E8" s="196"/>
      <c r="F8" s="12"/>
    </row>
    <row r="9" spans="2:6" ht="20.25" customHeight="1" x14ac:dyDescent="0.3">
      <c r="B9" s="193" t="s">
        <v>98</v>
      </c>
      <c r="C9" s="196">
        <v>47</v>
      </c>
      <c r="D9" s="197"/>
      <c r="E9" s="196"/>
      <c r="F9" s="12"/>
    </row>
    <row r="10" spans="2:6" ht="20.25" customHeight="1" x14ac:dyDescent="0.3">
      <c r="B10" s="193" t="s">
        <v>156</v>
      </c>
      <c r="C10" s="198">
        <v>28</v>
      </c>
      <c r="D10" s="196"/>
      <c r="E10" s="196"/>
      <c r="F10" s="12"/>
    </row>
    <row r="11" spans="2:6" ht="20.25" customHeight="1" x14ac:dyDescent="0.3">
      <c r="B11" s="193" t="s">
        <v>36</v>
      </c>
      <c r="C11" s="197">
        <v>3</v>
      </c>
      <c r="D11" s="196"/>
      <c r="E11" s="196"/>
      <c r="F11" s="12"/>
    </row>
    <row r="12" spans="2:6" ht="20.25" customHeight="1" x14ac:dyDescent="0.3">
      <c r="B12" s="193" t="s">
        <v>11</v>
      </c>
      <c r="C12" s="196">
        <v>1</v>
      </c>
      <c r="D12" s="196"/>
      <c r="E12" s="196"/>
      <c r="F12" s="12"/>
    </row>
    <row r="13" spans="2:6" ht="20.25" customHeight="1" x14ac:dyDescent="0.3">
      <c r="B13" s="193" t="s">
        <v>12</v>
      </c>
      <c r="C13" s="197">
        <v>57</v>
      </c>
      <c r="D13" s="196">
        <v>3</v>
      </c>
      <c r="E13" s="196">
        <v>7</v>
      </c>
      <c r="F13" s="12"/>
    </row>
    <row r="14" spans="2:6" ht="20.25" customHeight="1" x14ac:dyDescent="0.3">
      <c r="B14" s="193" t="s">
        <v>187</v>
      </c>
      <c r="C14" s="196">
        <v>0</v>
      </c>
      <c r="D14" s="197"/>
      <c r="E14" s="196"/>
      <c r="F14" s="12"/>
    </row>
    <row r="15" spans="2:6" ht="20.25" customHeight="1" x14ac:dyDescent="0.3">
      <c r="B15" s="193" t="s">
        <v>50</v>
      </c>
      <c r="C15" s="196">
        <v>5</v>
      </c>
      <c r="D15" s="196"/>
      <c r="E15" s="196"/>
      <c r="F15" s="12"/>
    </row>
    <row r="16" spans="2:6" ht="20.25" customHeight="1" x14ac:dyDescent="0.3">
      <c r="B16" s="193" t="s">
        <v>13</v>
      </c>
      <c r="C16" s="197">
        <v>45</v>
      </c>
      <c r="D16" s="196">
        <v>1</v>
      </c>
      <c r="E16" s="196"/>
      <c r="F16" s="12"/>
    </row>
    <row r="17" spans="1:7" ht="20.25" customHeight="1" x14ac:dyDescent="0.3">
      <c r="B17" s="193" t="s">
        <v>38</v>
      </c>
      <c r="C17" s="196">
        <v>2</v>
      </c>
      <c r="D17" s="197"/>
      <c r="E17" s="196"/>
      <c r="F17" s="12"/>
    </row>
    <row r="18" spans="1:7" ht="20.25" customHeight="1" x14ac:dyDescent="0.3">
      <c r="B18" s="193" t="s">
        <v>150</v>
      </c>
      <c r="C18" s="196">
        <v>2</v>
      </c>
      <c r="D18" s="196"/>
      <c r="E18" s="196"/>
      <c r="F18" s="12"/>
      <c r="G18" s="35"/>
    </row>
    <row r="19" spans="1:7" ht="20.25" customHeight="1" x14ac:dyDescent="0.3">
      <c r="B19" s="193" t="s">
        <v>120</v>
      </c>
      <c r="C19" s="196">
        <v>0</v>
      </c>
      <c r="D19" s="195"/>
      <c r="E19" s="196"/>
      <c r="F19" s="12"/>
    </row>
    <row r="20" spans="1:7" ht="20.25" customHeight="1" x14ac:dyDescent="0.3">
      <c r="B20" s="193" t="s">
        <v>155</v>
      </c>
      <c r="C20" s="196">
        <v>3</v>
      </c>
      <c r="D20" s="195"/>
      <c r="E20" s="196"/>
      <c r="F20" s="12"/>
      <c r="G20" s="35"/>
    </row>
    <row r="21" spans="1:7" ht="20.25" customHeight="1" x14ac:dyDescent="0.3">
      <c r="B21" s="193" t="s">
        <v>39</v>
      </c>
      <c r="C21" s="196">
        <v>9</v>
      </c>
      <c r="D21" s="195"/>
      <c r="E21" s="196"/>
      <c r="F21" s="12"/>
    </row>
    <row r="22" spans="1:7" ht="20.25" customHeight="1" thickBot="1" x14ac:dyDescent="0.35">
      <c r="B22" s="199" t="s">
        <v>51</v>
      </c>
      <c r="C22" s="197">
        <v>3</v>
      </c>
      <c r="D22" s="194">
        <v>1</v>
      </c>
      <c r="E22" s="194"/>
      <c r="F22" s="12"/>
    </row>
    <row r="23" spans="1:7" s="22" customFormat="1" ht="20.25" customHeight="1" thickBot="1" x14ac:dyDescent="0.4">
      <c r="A23" s="22" t="s">
        <v>164</v>
      </c>
      <c r="B23" s="145" t="s">
        <v>14</v>
      </c>
      <c r="C23" s="200">
        <v>207</v>
      </c>
      <c r="D23" s="200">
        <v>5</v>
      </c>
      <c r="E23" s="200">
        <v>7</v>
      </c>
      <c r="F23" s="12"/>
    </row>
    <row r="24" spans="1:7" s="22" customFormat="1" ht="17.399999999999999" x14ac:dyDescent="0.35">
      <c r="A24" s="22" t="s">
        <v>164</v>
      </c>
      <c r="B24" s="143"/>
      <c r="C24" s="12"/>
      <c r="D24" s="12"/>
      <c r="E24" s="12"/>
      <c r="F24" s="12"/>
    </row>
    <row r="25" spans="1:7" s="22" customFormat="1" ht="17.399999999999999" x14ac:dyDescent="0.35">
      <c r="A25" s="22" t="s">
        <v>164</v>
      </c>
      <c r="B25" s="51" t="s">
        <v>189</v>
      </c>
      <c r="C25" s="12"/>
      <c r="D25" s="12"/>
      <c r="E25" s="12"/>
      <c r="F25" s="12"/>
    </row>
    <row r="26" spans="1:7" x14ac:dyDescent="0.3">
      <c r="B26" s="201"/>
      <c r="C26" s="12"/>
      <c r="D26" s="12"/>
      <c r="E26" s="12"/>
      <c r="F26" s="12"/>
    </row>
    <row r="27" spans="1:7" s="4" customFormat="1" x14ac:dyDescent="0.3">
      <c r="B27" s="202"/>
      <c r="C27" s="203" t="s">
        <v>190</v>
      </c>
      <c r="D27" s="74"/>
      <c r="E27" s="74"/>
      <c r="F27" s="74"/>
    </row>
    <row r="28" spans="1:7" s="4" customFormat="1" x14ac:dyDescent="0.3">
      <c r="B28" s="190"/>
      <c r="C28" s="122"/>
      <c r="D28" s="74"/>
      <c r="E28" s="74"/>
      <c r="F28" s="74"/>
    </row>
    <row r="29" spans="1:7" ht="17.399999999999999" x14ac:dyDescent="0.35">
      <c r="A29" s="55"/>
      <c r="B29" s="204"/>
      <c r="C29" s="205" t="s">
        <v>15</v>
      </c>
      <c r="D29" s="206" t="s">
        <v>32</v>
      </c>
      <c r="E29" s="12"/>
      <c r="F29" s="12"/>
    </row>
    <row r="30" spans="1:7" x14ac:dyDescent="0.3">
      <c r="B30" s="204"/>
      <c r="C30" s="205" t="s">
        <v>17</v>
      </c>
      <c r="D30" s="207">
        <v>0.02</v>
      </c>
      <c r="E30" s="12"/>
      <c r="F30" s="12"/>
    </row>
    <row r="31" spans="1:7" x14ac:dyDescent="0.3">
      <c r="B31" s="204"/>
      <c r="C31" s="205" t="s">
        <v>18</v>
      </c>
      <c r="D31" s="207">
        <v>0.15</v>
      </c>
      <c r="E31" s="12"/>
      <c r="F31" s="12"/>
    </row>
    <row r="32" spans="1:7" x14ac:dyDescent="0.3">
      <c r="A32" t="s">
        <v>164</v>
      </c>
      <c r="B32" s="204"/>
      <c r="C32" s="205" t="s">
        <v>19</v>
      </c>
      <c r="D32" s="207">
        <v>0.08</v>
      </c>
      <c r="E32" s="12"/>
      <c r="F32" s="12"/>
    </row>
    <row r="33" spans="2:6" x14ac:dyDescent="0.3">
      <c r="B33" s="204"/>
      <c r="C33" s="205" t="s">
        <v>20</v>
      </c>
      <c r="D33" s="207">
        <v>0.02</v>
      </c>
      <c r="E33" s="12"/>
      <c r="F33" s="12"/>
    </row>
    <row r="34" spans="2:6" ht="21" customHeight="1" x14ac:dyDescent="0.3">
      <c r="B34" s="204"/>
      <c r="C34" s="205" t="s">
        <v>21</v>
      </c>
      <c r="D34" s="207">
        <v>0.73</v>
      </c>
      <c r="E34" s="12"/>
      <c r="F34" s="12"/>
    </row>
    <row r="35" spans="2:6" ht="15.6" x14ac:dyDescent="0.3">
      <c r="B35" s="19"/>
      <c r="C35" s="19"/>
      <c r="D35" s="19"/>
      <c r="E35" s="19"/>
    </row>
    <row r="40" spans="2:6" x14ac:dyDescent="0.3">
      <c r="B40">
        <v>3</v>
      </c>
      <c r="C40" t="s">
        <v>164</v>
      </c>
    </row>
    <row r="41" spans="2:6" ht="15.6" x14ac:dyDescent="0.3">
      <c r="F41" s="45"/>
    </row>
  </sheetData>
  <mergeCells count="2">
    <mergeCell ref="B3:E3"/>
    <mergeCell ref="B5:E5"/>
  </mergeCells>
  <pageMargins left="0.7" right="0.7" top="0.5" bottom="0.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2"/>
  <sheetViews>
    <sheetView tabSelected="1" topLeftCell="A28" workbookViewId="0">
      <selection activeCell="C38" sqref="C38"/>
    </sheetView>
  </sheetViews>
  <sheetFormatPr defaultRowHeight="14.4" x14ac:dyDescent="0.3"/>
  <cols>
    <col min="1" max="1" width="5.33203125" customWidth="1"/>
    <col min="2" max="2" width="59.77734375" customWidth="1"/>
    <col min="3" max="3" width="11.109375" style="4" customWidth="1"/>
    <col min="4" max="4" width="13.88671875" style="4" customWidth="1"/>
    <col min="5" max="5" width="10.33203125" style="4" customWidth="1"/>
  </cols>
  <sheetData>
    <row r="2" spans="2:7" ht="25.5" customHeight="1" x14ac:dyDescent="0.3">
      <c r="B2" s="256" t="s">
        <v>90</v>
      </c>
      <c r="C2" s="256"/>
      <c r="D2" s="256"/>
      <c r="E2" s="256"/>
    </row>
    <row r="3" spans="2:7" ht="14.4" customHeight="1" x14ac:dyDescent="0.3">
      <c r="B3" s="8"/>
      <c r="C3" s="8"/>
      <c r="D3" s="8"/>
      <c r="E3" s="8"/>
    </row>
    <row r="4" spans="2:7" ht="13.5" customHeight="1" x14ac:dyDescent="0.3">
      <c r="B4" s="6"/>
      <c r="C4" s="8"/>
      <c r="D4" s="19"/>
      <c r="E4" s="19"/>
    </row>
    <row r="5" spans="2:7" ht="20.100000000000001" customHeight="1" x14ac:dyDescent="0.3">
      <c r="B5" s="256" t="s">
        <v>164</v>
      </c>
      <c r="C5" s="256"/>
      <c r="D5" s="256"/>
      <c r="E5" s="256"/>
    </row>
    <row r="6" spans="2:7" ht="11.4" customHeight="1" thickBot="1" x14ac:dyDescent="0.35">
      <c r="B6" s="6"/>
      <c r="C6" s="6"/>
      <c r="D6" s="19"/>
      <c r="E6" s="19"/>
    </row>
    <row r="7" spans="2:7" s="21" customFormat="1" ht="23.4" customHeight="1" thickBot="1" x14ac:dyDescent="0.4">
      <c r="B7" s="92" t="s">
        <v>52</v>
      </c>
      <c r="C7" s="68" t="s">
        <v>121</v>
      </c>
      <c r="D7" s="68" t="s">
        <v>192</v>
      </c>
      <c r="E7" s="165" t="s">
        <v>10</v>
      </c>
      <c r="F7" s="12"/>
    </row>
    <row r="8" spans="2:7" s="19" customFormat="1" ht="19.2" customHeight="1" x14ac:dyDescent="0.3">
      <c r="B8" s="102" t="s">
        <v>191</v>
      </c>
      <c r="C8" s="93">
        <v>2</v>
      </c>
      <c r="D8" s="94"/>
      <c r="E8" s="93"/>
      <c r="F8" s="12"/>
    </row>
    <row r="9" spans="2:7" s="19" customFormat="1" ht="19.2" customHeight="1" x14ac:dyDescent="0.3">
      <c r="B9" s="20" t="s">
        <v>109</v>
      </c>
      <c r="C9" s="70">
        <v>2</v>
      </c>
      <c r="D9" s="69" t="s">
        <v>164</v>
      </c>
      <c r="E9" s="69"/>
      <c r="F9" s="12"/>
    </row>
    <row r="10" spans="2:7" s="19" customFormat="1" ht="19.2" customHeight="1" x14ac:dyDescent="0.3">
      <c r="B10" s="20" t="s">
        <v>22</v>
      </c>
      <c r="C10" s="69">
        <v>0</v>
      </c>
      <c r="D10" s="69"/>
      <c r="E10" s="69"/>
      <c r="F10" s="12"/>
    </row>
    <row r="11" spans="2:7" s="19" customFormat="1" ht="19.2" customHeight="1" x14ac:dyDescent="0.3">
      <c r="B11" s="20" t="s">
        <v>110</v>
      </c>
      <c r="C11" s="69">
        <v>1</v>
      </c>
      <c r="D11" s="69">
        <v>1</v>
      </c>
      <c r="E11" s="69"/>
      <c r="F11" s="12"/>
    </row>
    <row r="12" spans="2:7" s="19" customFormat="1" ht="19.2" customHeight="1" x14ac:dyDescent="0.3">
      <c r="B12" s="20" t="s">
        <v>195</v>
      </c>
      <c r="C12" s="69">
        <v>0</v>
      </c>
      <c r="D12" s="93">
        <v>1</v>
      </c>
      <c r="E12" s="69"/>
      <c r="F12" s="12"/>
    </row>
    <row r="13" spans="2:7" s="19" customFormat="1" ht="19.2" customHeight="1" x14ac:dyDescent="0.3">
      <c r="B13" s="20" t="s">
        <v>122</v>
      </c>
      <c r="C13" s="69">
        <v>24</v>
      </c>
      <c r="D13" s="69">
        <v>2</v>
      </c>
      <c r="E13" s="69">
        <v>6</v>
      </c>
      <c r="F13" s="12"/>
    </row>
    <row r="14" spans="2:7" s="19" customFormat="1" ht="19.2" customHeight="1" x14ac:dyDescent="0.3">
      <c r="B14" s="20" t="s">
        <v>123</v>
      </c>
      <c r="C14" s="93">
        <v>7</v>
      </c>
      <c r="D14" s="69"/>
      <c r="E14" s="69"/>
      <c r="F14" s="12"/>
      <c r="G14" s="54"/>
    </row>
    <row r="15" spans="2:7" s="19" customFormat="1" ht="19.2" customHeight="1" x14ac:dyDescent="0.3">
      <c r="B15" s="20" t="s">
        <v>124</v>
      </c>
      <c r="C15" s="69">
        <v>39</v>
      </c>
      <c r="D15" s="69"/>
      <c r="E15" s="95"/>
      <c r="F15" s="12"/>
    </row>
    <row r="16" spans="2:7" s="19" customFormat="1" ht="19.2" customHeight="1" x14ac:dyDescent="0.3">
      <c r="B16" s="20" t="s">
        <v>53</v>
      </c>
      <c r="C16" s="93">
        <v>0</v>
      </c>
      <c r="D16" s="69"/>
      <c r="E16" s="69"/>
      <c r="F16" s="12"/>
      <c r="G16" s="54"/>
    </row>
    <row r="17" spans="1:7" s="19" customFormat="1" ht="19.2" customHeight="1" x14ac:dyDescent="0.3">
      <c r="B17" s="20" t="s">
        <v>194</v>
      </c>
      <c r="C17" s="93">
        <v>1</v>
      </c>
      <c r="D17" s="69"/>
      <c r="E17" s="69"/>
      <c r="F17" s="12"/>
      <c r="G17" s="54"/>
    </row>
    <row r="18" spans="1:7" s="19" customFormat="1" ht="19.2" customHeight="1" x14ac:dyDescent="0.3">
      <c r="B18" s="20" t="s">
        <v>23</v>
      </c>
      <c r="C18" s="69">
        <v>0</v>
      </c>
      <c r="D18" s="69"/>
      <c r="E18" s="69"/>
      <c r="F18" s="12"/>
    </row>
    <row r="19" spans="1:7" s="19" customFormat="1" ht="19.2" customHeight="1" x14ac:dyDescent="0.3">
      <c r="B19" s="20" t="s">
        <v>111</v>
      </c>
      <c r="C19" s="69">
        <v>1</v>
      </c>
      <c r="D19" s="69"/>
      <c r="E19" s="69"/>
      <c r="F19" s="12"/>
    </row>
    <row r="20" spans="1:7" s="22" customFormat="1" ht="19.2" customHeight="1" x14ac:dyDescent="0.35">
      <c r="A20" s="22" t="s">
        <v>164</v>
      </c>
      <c r="B20" s="102" t="s">
        <v>24</v>
      </c>
      <c r="C20" s="69">
        <v>0</v>
      </c>
      <c r="D20" s="69"/>
      <c r="E20" s="69"/>
      <c r="F20" s="12"/>
    </row>
    <row r="21" spans="1:7" s="22" customFormat="1" ht="19.2" customHeight="1" x14ac:dyDescent="0.35">
      <c r="A21" s="22" t="s">
        <v>164</v>
      </c>
      <c r="B21" s="20" t="s">
        <v>54</v>
      </c>
      <c r="C21" s="69">
        <v>3</v>
      </c>
      <c r="D21" s="69"/>
      <c r="E21" s="69"/>
      <c r="F21" s="12"/>
    </row>
    <row r="22" spans="1:7" s="22" customFormat="1" ht="18.75" customHeight="1" x14ac:dyDescent="0.35">
      <c r="B22" s="20" t="s">
        <v>197</v>
      </c>
      <c r="C22" s="93">
        <v>1</v>
      </c>
      <c r="D22" s="69"/>
      <c r="E22" s="69"/>
      <c r="F22" s="12"/>
    </row>
    <row r="23" spans="1:7" s="22" customFormat="1" ht="18.75" customHeight="1" x14ac:dyDescent="0.35">
      <c r="A23" s="22" t="s">
        <v>164</v>
      </c>
      <c r="B23" s="20" t="s">
        <v>251</v>
      </c>
      <c r="C23" s="93">
        <v>0</v>
      </c>
      <c r="D23" s="69"/>
      <c r="E23" s="69"/>
      <c r="F23" s="12"/>
    </row>
    <row r="24" spans="1:7" s="22" customFormat="1" ht="19.2" customHeight="1" x14ac:dyDescent="0.35">
      <c r="B24" s="20" t="s">
        <v>112</v>
      </c>
      <c r="C24" s="69">
        <v>5</v>
      </c>
      <c r="D24" s="69"/>
      <c r="E24" s="69"/>
      <c r="F24" s="12"/>
    </row>
    <row r="25" spans="1:7" s="22" customFormat="1" ht="19.2" customHeight="1" x14ac:dyDescent="0.35">
      <c r="B25" s="20" t="s">
        <v>125</v>
      </c>
      <c r="C25" s="69">
        <v>50</v>
      </c>
      <c r="D25" s="69"/>
      <c r="E25" s="69"/>
      <c r="F25" s="12"/>
    </row>
    <row r="26" spans="1:7" s="22" customFormat="1" ht="19.2" customHeight="1" x14ac:dyDescent="0.35">
      <c r="B26" s="20" t="s">
        <v>25</v>
      </c>
      <c r="C26" s="69">
        <v>26</v>
      </c>
      <c r="D26" s="69">
        <v>1</v>
      </c>
      <c r="E26" s="69"/>
      <c r="F26" s="12"/>
    </row>
    <row r="27" spans="1:7" s="22" customFormat="1" ht="19.2" customHeight="1" x14ac:dyDescent="0.35">
      <c r="B27" s="20" t="s">
        <v>55</v>
      </c>
      <c r="C27" s="69">
        <v>1</v>
      </c>
      <c r="D27" s="69"/>
      <c r="E27" s="69"/>
      <c r="F27" s="12"/>
    </row>
    <row r="28" spans="1:7" s="22" customFormat="1" ht="19.2" customHeight="1" x14ac:dyDescent="0.35">
      <c r="B28" s="20" t="s">
        <v>26</v>
      </c>
      <c r="C28" s="93">
        <v>1</v>
      </c>
      <c r="D28" s="69"/>
      <c r="E28" s="69"/>
      <c r="F28" s="12"/>
    </row>
    <row r="29" spans="1:7" s="22" customFormat="1" ht="19.2" customHeight="1" x14ac:dyDescent="0.35">
      <c r="B29" s="20" t="s">
        <v>129</v>
      </c>
      <c r="C29" s="69">
        <v>0</v>
      </c>
      <c r="D29" s="69"/>
      <c r="E29" s="69"/>
      <c r="F29" s="12"/>
    </row>
    <row r="30" spans="1:7" s="22" customFormat="1" ht="19.2" customHeight="1" x14ac:dyDescent="0.35">
      <c r="B30" s="20" t="s">
        <v>113</v>
      </c>
      <c r="C30" s="69">
        <v>0</v>
      </c>
      <c r="D30" s="69"/>
      <c r="E30" s="69"/>
      <c r="F30" s="12"/>
    </row>
    <row r="31" spans="1:7" s="22" customFormat="1" ht="19.2" customHeight="1" x14ac:dyDescent="0.35">
      <c r="B31" s="20" t="s">
        <v>193</v>
      </c>
      <c r="C31" s="69">
        <v>34</v>
      </c>
      <c r="D31" s="69"/>
      <c r="E31" s="69"/>
      <c r="F31" s="12"/>
    </row>
    <row r="32" spans="1:7" s="22" customFormat="1" ht="19.2" customHeight="1" x14ac:dyDescent="0.35">
      <c r="B32" s="20" t="s">
        <v>114</v>
      </c>
      <c r="C32" s="93">
        <v>4</v>
      </c>
      <c r="D32" s="69"/>
      <c r="E32" s="69"/>
      <c r="F32" s="12"/>
    </row>
    <row r="33" spans="2:7" s="22" customFormat="1" ht="19.2" customHeight="1" x14ac:dyDescent="0.35">
      <c r="B33" s="20" t="s">
        <v>128</v>
      </c>
      <c r="C33" s="93">
        <v>0</v>
      </c>
      <c r="D33" s="69"/>
      <c r="E33" s="69"/>
      <c r="F33" s="12"/>
    </row>
    <row r="34" spans="2:7" s="22" customFormat="1" ht="19.2" customHeight="1" x14ac:dyDescent="0.35">
      <c r="B34" s="20" t="s">
        <v>115</v>
      </c>
      <c r="C34" s="69">
        <v>2</v>
      </c>
      <c r="D34" s="69"/>
      <c r="E34" s="69"/>
      <c r="F34" s="12"/>
    </row>
    <row r="35" spans="2:7" s="22" customFormat="1" ht="19.2" customHeight="1" x14ac:dyDescent="0.35">
      <c r="B35" s="20" t="s">
        <v>127</v>
      </c>
      <c r="C35" s="69">
        <v>0</v>
      </c>
      <c r="D35" s="69"/>
      <c r="E35" s="69"/>
      <c r="F35" s="12"/>
    </row>
    <row r="36" spans="2:7" s="22" customFormat="1" ht="19.2" customHeight="1" thickBot="1" x14ac:dyDescent="0.4">
      <c r="B36" s="20" t="s">
        <v>27</v>
      </c>
      <c r="C36" s="69">
        <v>4</v>
      </c>
      <c r="D36" s="96"/>
      <c r="E36" s="69"/>
      <c r="F36" s="12"/>
    </row>
    <row r="37" spans="2:7" s="22" customFormat="1" ht="24" customHeight="1" thickBot="1" x14ac:dyDescent="0.4">
      <c r="B37" s="67" t="s">
        <v>106</v>
      </c>
      <c r="C37" s="71">
        <v>208</v>
      </c>
      <c r="D37" s="71">
        <v>5</v>
      </c>
      <c r="E37" s="166">
        <f>SUM(E8:E36)</f>
        <v>6</v>
      </c>
      <c r="F37" s="12"/>
    </row>
    <row r="38" spans="2:7" ht="15.75" customHeight="1" x14ac:dyDescent="0.3">
      <c r="B38" s="6"/>
      <c r="C38" s="19"/>
      <c r="D38" s="19"/>
      <c r="E38" s="19"/>
      <c r="F38" s="12"/>
    </row>
    <row r="39" spans="2:7" ht="15.6" x14ac:dyDescent="0.3">
      <c r="B39" s="50" t="s">
        <v>196</v>
      </c>
      <c r="C39" s="8"/>
      <c r="D39" s="19"/>
      <c r="E39" s="73"/>
      <c r="F39" s="75"/>
    </row>
    <row r="40" spans="2:7" ht="17.399999999999999" customHeight="1" x14ac:dyDescent="0.3">
      <c r="B40" s="19"/>
      <c r="C40" s="26"/>
      <c r="D40" s="73"/>
      <c r="E40" s="19"/>
      <c r="F40" s="75"/>
    </row>
    <row r="41" spans="2:7" s="22" customFormat="1" ht="17.399999999999999" x14ac:dyDescent="0.35">
      <c r="B41" s="45" t="s">
        <v>126</v>
      </c>
      <c r="C41" s="19"/>
      <c r="D41" s="19"/>
      <c r="E41" s="41"/>
      <c r="F41" s="75"/>
    </row>
    <row r="42" spans="2:7" s="22" customFormat="1" ht="17.100000000000001" customHeight="1" x14ac:dyDescent="0.35">
      <c r="B42" s="19"/>
      <c r="C42" s="19"/>
      <c r="D42" s="19"/>
      <c r="E42" s="97"/>
      <c r="F42" s="23"/>
    </row>
    <row r="43" spans="2:7" ht="17.100000000000001" customHeight="1" x14ac:dyDescent="0.3">
      <c r="B43" s="73"/>
      <c r="C43" s="73"/>
      <c r="D43" s="73"/>
      <c r="E43" s="97"/>
      <c r="F43" s="2"/>
    </row>
    <row r="44" spans="2:7" x14ac:dyDescent="0.3">
      <c r="B44" s="4"/>
      <c r="F44" s="2"/>
    </row>
    <row r="46" spans="2:7" ht="16.8" x14ac:dyDescent="0.3">
      <c r="B46" s="4"/>
      <c r="G46" s="25"/>
    </row>
    <row r="47" spans="2:7" x14ac:dyDescent="0.3">
      <c r="B47" s="4"/>
    </row>
    <row r="48" spans="2:7" x14ac:dyDescent="0.3">
      <c r="B48" s="4"/>
    </row>
    <row r="49" spans="2:2" x14ac:dyDescent="0.3">
      <c r="B49" s="4"/>
    </row>
    <row r="50" spans="2:2" ht="17.399999999999999" x14ac:dyDescent="0.35">
      <c r="B50" s="170"/>
    </row>
    <row r="51" spans="2:2" x14ac:dyDescent="0.3">
      <c r="B51" s="4"/>
    </row>
    <row r="52" spans="2:2" x14ac:dyDescent="0.3">
      <c r="B52" s="4"/>
    </row>
  </sheetData>
  <mergeCells count="2">
    <mergeCell ref="B2:E2"/>
    <mergeCell ref="B5:E5"/>
  </mergeCells>
  <pageMargins left="0.7" right="0.7" top="0.5" bottom="0.5" header="0.3" footer="0.3"/>
  <pageSetup scale="77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2"/>
  <sheetViews>
    <sheetView workbookViewId="0">
      <selection activeCell="A11" sqref="A11"/>
    </sheetView>
  </sheetViews>
  <sheetFormatPr defaultRowHeight="14.4" x14ac:dyDescent="0.3"/>
  <cols>
    <col min="1" max="1" width="32.109375" customWidth="1"/>
    <col min="2" max="2" width="19.5546875" customWidth="1"/>
    <col min="3" max="3" width="19.44140625" customWidth="1"/>
    <col min="4" max="4" width="18.5546875" customWidth="1"/>
    <col min="5" max="5" width="21.6640625" customWidth="1"/>
    <col min="6" max="6" width="20.44140625" customWidth="1"/>
    <col min="7" max="7" width="15.88671875" customWidth="1"/>
  </cols>
  <sheetData>
    <row r="1" spans="1:7" ht="20.399999999999999" x14ac:dyDescent="0.35">
      <c r="B1" s="34"/>
      <c r="C1" s="124" t="s">
        <v>93</v>
      </c>
      <c r="D1" s="24"/>
      <c r="E1" s="21"/>
    </row>
    <row r="2" spans="1:7" ht="7.2" customHeight="1" x14ac:dyDescent="0.3">
      <c r="C2" s="45"/>
      <c r="D2" s="45"/>
    </row>
    <row r="3" spans="1:7" s="3" customFormat="1" ht="28.2" customHeight="1" x14ac:dyDescent="0.35">
      <c r="B3" s="124" t="s">
        <v>270</v>
      </c>
      <c r="C3" s="124" t="s">
        <v>271</v>
      </c>
      <c r="D3" s="24"/>
      <c r="E3" s="168"/>
    </row>
    <row r="4" spans="1:7" ht="18" thickBot="1" x14ac:dyDescent="0.35">
      <c r="A4" s="5"/>
    </row>
    <row r="5" spans="1:7" s="19" customFormat="1" ht="15.6" x14ac:dyDescent="0.3">
      <c r="A5" s="271" t="s">
        <v>257</v>
      </c>
      <c r="B5" s="260" t="s">
        <v>28</v>
      </c>
      <c r="C5" s="99" t="s">
        <v>258</v>
      </c>
      <c r="D5" s="86" t="s">
        <v>258</v>
      </c>
      <c r="E5" s="260" t="s">
        <v>30</v>
      </c>
      <c r="F5" s="99" t="s">
        <v>48</v>
      </c>
      <c r="G5" s="99" t="s">
        <v>16</v>
      </c>
    </row>
    <row r="6" spans="1:7" s="19" customFormat="1" ht="17.399999999999999" customHeight="1" thickBot="1" x14ac:dyDescent="0.35">
      <c r="A6" s="272"/>
      <c r="B6" s="261"/>
      <c r="C6" s="100" t="s">
        <v>46</v>
      </c>
      <c r="D6" s="87" t="s">
        <v>47</v>
      </c>
      <c r="E6" s="261"/>
      <c r="F6" s="100" t="s">
        <v>31</v>
      </c>
      <c r="G6" s="100" t="s">
        <v>29</v>
      </c>
    </row>
    <row r="7" spans="1:7" ht="15" x14ac:dyDescent="0.3">
      <c r="A7" s="88" t="s">
        <v>259</v>
      </c>
      <c r="B7" s="268" t="s">
        <v>260</v>
      </c>
      <c r="C7" s="269">
        <v>2761428</v>
      </c>
      <c r="D7" s="269">
        <v>1789362.61</v>
      </c>
      <c r="E7" s="269">
        <v>2761428</v>
      </c>
      <c r="F7" s="127"/>
      <c r="G7" s="128"/>
    </row>
    <row r="8" spans="1:7" ht="15" x14ac:dyDescent="0.3">
      <c r="A8" s="89" t="s">
        <v>261</v>
      </c>
      <c r="B8" s="263"/>
      <c r="C8" s="265"/>
      <c r="D8" s="265"/>
      <c r="E8" s="265"/>
      <c r="F8" s="129"/>
      <c r="G8" s="130"/>
    </row>
    <row r="9" spans="1:7" ht="15" x14ac:dyDescent="0.3">
      <c r="A9" s="88" t="s">
        <v>130</v>
      </c>
      <c r="B9" s="262" t="s">
        <v>143</v>
      </c>
      <c r="C9" s="264">
        <v>764487.86</v>
      </c>
      <c r="D9" s="264">
        <v>764487.86</v>
      </c>
      <c r="E9" s="264">
        <v>2229646</v>
      </c>
      <c r="F9" s="266">
        <v>2229893.7200000002</v>
      </c>
      <c r="G9" s="258">
        <v>1</v>
      </c>
    </row>
    <row r="10" spans="1:7" ht="15" x14ac:dyDescent="0.3">
      <c r="A10" s="89" t="s">
        <v>131</v>
      </c>
      <c r="B10" s="263"/>
      <c r="C10" s="265"/>
      <c r="D10" s="265"/>
      <c r="E10" s="265"/>
      <c r="F10" s="267"/>
      <c r="G10" s="259"/>
    </row>
    <row r="11" spans="1:7" ht="30" x14ac:dyDescent="0.3">
      <c r="A11" s="252" t="s">
        <v>262</v>
      </c>
      <c r="B11" s="262" t="s">
        <v>263</v>
      </c>
      <c r="C11" s="264">
        <v>10475</v>
      </c>
      <c r="D11" s="264">
        <v>0</v>
      </c>
      <c r="E11" s="264">
        <v>10475</v>
      </c>
      <c r="F11" s="266"/>
      <c r="G11" s="258"/>
    </row>
    <row r="12" spans="1:7" ht="15" x14ac:dyDescent="0.3">
      <c r="A12" s="89" t="s">
        <v>264</v>
      </c>
      <c r="B12" s="263"/>
      <c r="C12" s="265"/>
      <c r="D12" s="265"/>
      <c r="E12" s="265"/>
      <c r="F12" s="267"/>
      <c r="G12" s="259"/>
    </row>
    <row r="13" spans="1:7" ht="30" x14ac:dyDescent="0.3">
      <c r="A13" s="88" t="s">
        <v>144</v>
      </c>
      <c r="B13" s="262" t="s">
        <v>146</v>
      </c>
      <c r="C13" s="264">
        <v>6288</v>
      </c>
      <c r="D13" s="264">
        <v>6288</v>
      </c>
      <c r="E13" s="264">
        <v>6288</v>
      </c>
      <c r="F13" s="270">
        <v>6288</v>
      </c>
      <c r="G13" s="258">
        <v>1</v>
      </c>
    </row>
    <row r="14" spans="1:7" ht="15" x14ac:dyDescent="0.3">
      <c r="A14" s="89" t="s">
        <v>145</v>
      </c>
      <c r="B14" s="263"/>
      <c r="C14" s="265"/>
      <c r="D14" s="265"/>
      <c r="E14" s="265"/>
      <c r="F14" s="270"/>
      <c r="G14" s="259"/>
    </row>
    <row r="15" spans="1:7" ht="15" x14ac:dyDescent="0.3">
      <c r="A15" s="30" t="s">
        <v>33</v>
      </c>
      <c r="B15" s="262" t="s">
        <v>149</v>
      </c>
      <c r="C15" s="264">
        <v>313.37</v>
      </c>
      <c r="D15" s="264">
        <v>313.37</v>
      </c>
      <c r="E15" s="264">
        <v>30018.33</v>
      </c>
      <c r="F15" s="266">
        <v>30018.33</v>
      </c>
      <c r="G15" s="258">
        <v>1</v>
      </c>
    </row>
    <row r="16" spans="1:7" ht="15" x14ac:dyDescent="0.3">
      <c r="A16" s="29" t="s">
        <v>147</v>
      </c>
      <c r="B16" s="263"/>
      <c r="C16" s="265"/>
      <c r="D16" s="265"/>
      <c r="E16" s="265"/>
      <c r="F16" s="267"/>
      <c r="G16" s="273"/>
    </row>
    <row r="17" spans="1:8" ht="15" x14ac:dyDescent="0.3">
      <c r="A17" s="30" t="s">
        <v>33</v>
      </c>
      <c r="B17" s="262" t="s">
        <v>148</v>
      </c>
      <c r="C17" s="264">
        <v>50794.49</v>
      </c>
      <c r="D17" s="264">
        <v>50794.49</v>
      </c>
      <c r="E17" s="264">
        <v>70172.960000000006</v>
      </c>
      <c r="F17" s="266"/>
      <c r="G17" s="258"/>
    </row>
    <row r="18" spans="1:8" ht="15" x14ac:dyDescent="0.3">
      <c r="A18" s="29" t="s">
        <v>265</v>
      </c>
      <c r="B18" s="263"/>
      <c r="C18" s="265"/>
      <c r="D18" s="265"/>
      <c r="E18" s="265"/>
      <c r="F18" s="267"/>
      <c r="G18" s="273"/>
    </row>
    <row r="19" spans="1:8" s="22" customFormat="1" ht="18" thickBot="1" x14ac:dyDescent="0.4">
      <c r="A19" s="101"/>
      <c r="B19" s="90"/>
      <c r="C19" s="31"/>
      <c r="D19" s="31"/>
      <c r="E19" s="31"/>
      <c r="F19" s="133"/>
      <c r="G19" s="132"/>
    </row>
    <row r="20" spans="1:8" s="22" customFormat="1" ht="18" thickBot="1" x14ac:dyDescent="0.4">
      <c r="A20" s="91"/>
      <c r="B20" s="91"/>
      <c r="C20" s="32">
        <f>SUM(C7:C18)</f>
        <v>3593786.72</v>
      </c>
      <c r="D20" s="32">
        <f>SUM(D7:D19)</f>
        <v>2611246.3300000005</v>
      </c>
      <c r="E20" s="32">
        <f>SUM(E7:E19)</f>
        <v>5108028.29</v>
      </c>
      <c r="F20" s="135"/>
      <c r="G20" s="134"/>
    </row>
    <row r="21" spans="1:8" s="22" customFormat="1" ht="17.399999999999999" x14ac:dyDescent="0.35">
      <c r="A21" s="22" t="s">
        <v>164</v>
      </c>
    </row>
    <row r="22" spans="1:8" s="22" customFormat="1" ht="17.399999999999999" x14ac:dyDescent="0.35">
      <c r="A22" s="22" t="s">
        <v>164</v>
      </c>
    </row>
    <row r="23" spans="1:8" x14ac:dyDescent="0.3">
      <c r="A23" t="s">
        <v>266</v>
      </c>
      <c r="E23" s="257" t="s">
        <v>118</v>
      </c>
      <c r="F23" s="257"/>
      <c r="G23" s="136">
        <v>1525695.02</v>
      </c>
    </row>
    <row r="24" spans="1:8" x14ac:dyDescent="0.3">
      <c r="E24" s="257" t="s">
        <v>119</v>
      </c>
      <c r="F24" s="257"/>
      <c r="G24" s="137">
        <v>1085551.31</v>
      </c>
    </row>
    <row r="25" spans="1:8" x14ac:dyDescent="0.3">
      <c r="A25" t="s">
        <v>267</v>
      </c>
      <c r="F25" s="123"/>
      <c r="G25" s="136">
        <f>SUM(G23:G24)</f>
        <v>2611246.33</v>
      </c>
    </row>
    <row r="26" spans="1:8" x14ac:dyDescent="0.3">
      <c r="D26" s="138"/>
      <c r="F26" s="139"/>
      <c r="G26" s="140"/>
      <c r="H26" s="2"/>
    </row>
    <row r="27" spans="1:8" x14ac:dyDescent="0.3">
      <c r="F27" s="139"/>
      <c r="G27" s="140"/>
      <c r="H27" s="2"/>
    </row>
    <row r="28" spans="1:8" x14ac:dyDescent="0.3">
      <c r="D28" s="138">
        <v>5</v>
      </c>
      <c r="F28" s="7"/>
      <c r="G28" s="141"/>
    </row>
    <row r="29" spans="1:8" x14ac:dyDescent="0.3">
      <c r="F29" s="7"/>
      <c r="G29" s="141"/>
    </row>
    <row r="32" spans="1:8" x14ac:dyDescent="0.3">
      <c r="A32" s="44"/>
    </row>
  </sheetData>
  <mergeCells count="39">
    <mergeCell ref="A5:A6"/>
    <mergeCell ref="G17:G18"/>
    <mergeCell ref="B17:B18"/>
    <mergeCell ref="C17:C18"/>
    <mergeCell ref="D17:D18"/>
    <mergeCell ref="E17:E18"/>
    <mergeCell ref="F17:F18"/>
    <mergeCell ref="G13:G14"/>
    <mergeCell ref="G15:G16"/>
    <mergeCell ref="B15:B16"/>
    <mergeCell ref="C15:C16"/>
    <mergeCell ref="D15:D16"/>
    <mergeCell ref="E15:E16"/>
    <mergeCell ref="F15:F16"/>
    <mergeCell ref="C13:C14"/>
    <mergeCell ref="D13:D14"/>
    <mergeCell ref="E13:E14"/>
    <mergeCell ref="F13:F14"/>
    <mergeCell ref="B11:B12"/>
    <mergeCell ref="C11:C12"/>
    <mergeCell ref="D11:D12"/>
    <mergeCell ref="E11:E12"/>
    <mergeCell ref="F11:F12"/>
    <mergeCell ref="E23:F23"/>
    <mergeCell ref="E24:F24"/>
    <mergeCell ref="G9:G10"/>
    <mergeCell ref="B5:B6"/>
    <mergeCell ref="E5:E6"/>
    <mergeCell ref="B9:B10"/>
    <mergeCell ref="C9:C10"/>
    <mergeCell ref="D9:D10"/>
    <mergeCell ref="E9:E10"/>
    <mergeCell ref="F9:F10"/>
    <mergeCell ref="B7:B8"/>
    <mergeCell ref="C7:C8"/>
    <mergeCell ref="D7:D8"/>
    <mergeCell ref="E7:E8"/>
    <mergeCell ref="G11:G12"/>
    <mergeCell ref="B13:B14"/>
  </mergeCells>
  <pageMargins left="0.75" right="0.5" top="0.5" bottom="0.75" header="0.3" footer="0.3"/>
  <pageSetup scale="8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J39"/>
  <sheetViews>
    <sheetView zoomScale="60" zoomScaleNormal="60" workbookViewId="0">
      <selection activeCell="M22" sqref="M22"/>
    </sheetView>
  </sheetViews>
  <sheetFormatPr defaultRowHeight="14.4" x14ac:dyDescent="0.3"/>
  <cols>
    <col min="1" max="1" width="7.33203125" customWidth="1"/>
    <col min="2" max="2" width="41.21875" customWidth="1"/>
    <col min="3" max="3" width="15" style="4" customWidth="1"/>
    <col min="4" max="4" width="17.33203125" style="4" customWidth="1"/>
    <col min="5" max="5" width="10.6640625" style="4" customWidth="1"/>
    <col min="6" max="6" width="16.5546875" style="4" customWidth="1"/>
    <col min="8" max="8" width="13.109375" bestFit="1" customWidth="1"/>
  </cols>
  <sheetData>
    <row r="1" spans="2:8" ht="39.6" customHeight="1" x14ac:dyDescent="0.3">
      <c r="B1" s="278"/>
      <c r="C1" s="278"/>
      <c r="D1" s="278"/>
      <c r="E1" s="278"/>
      <c r="F1" s="278"/>
    </row>
    <row r="2" spans="2:8" ht="27" customHeight="1" x14ac:dyDescent="0.3">
      <c r="B2" s="278" t="s">
        <v>282</v>
      </c>
      <c r="C2" s="278"/>
      <c r="D2" s="278"/>
      <c r="E2" s="278"/>
      <c r="F2" s="278"/>
    </row>
    <row r="3" spans="2:8" s="21" customFormat="1" ht="28.2" thickBot="1" x14ac:dyDescent="0.4">
      <c r="B3" s="171" t="s">
        <v>97</v>
      </c>
      <c r="C3" s="172" t="s">
        <v>121</v>
      </c>
      <c r="D3" s="172" t="s">
        <v>34</v>
      </c>
      <c r="E3" s="172"/>
      <c r="F3" s="173" t="s">
        <v>35</v>
      </c>
    </row>
    <row r="4" spans="2:8" s="22" customFormat="1" ht="21.9" customHeight="1" x14ac:dyDescent="0.35">
      <c r="B4" s="147" t="s">
        <v>188</v>
      </c>
      <c r="C4" s="148">
        <v>1850</v>
      </c>
      <c r="D4" s="149">
        <v>0</v>
      </c>
      <c r="E4" s="148"/>
      <c r="F4" s="129">
        <f t="shared" ref="F4:F19" si="0">+SUM(C4:E4)</f>
        <v>1850</v>
      </c>
      <c r="H4" s="22" t="s">
        <v>283</v>
      </c>
    </row>
    <row r="5" spans="2:8" s="22" customFormat="1" ht="21.9" customHeight="1" x14ac:dyDescent="0.35">
      <c r="B5" s="147" t="s">
        <v>98</v>
      </c>
      <c r="C5" s="148">
        <f>316272.21-44688.68</f>
        <v>271583.53000000003</v>
      </c>
      <c r="D5" s="149">
        <v>0</v>
      </c>
      <c r="E5" s="148"/>
      <c r="F5" s="129">
        <f t="shared" si="0"/>
        <v>271583.53000000003</v>
      </c>
    </row>
    <row r="6" spans="2:8" s="22" customFormat="1" ht="21.9" customHeight="1" x14ac:dyDescent="0.35">
      <c r="B6" s="147" t="s">
        <v>152</v>
      </c>
      <c r="C6" s="148">
        <v>21426</v>
      </c>
      <c r="D6" s="149">
        <v>0</v>
      </c>
      <c r="E6" s="148"/>
      <c r="F6" s="129">
        <f t="shared" ref="F6" si="1">+SUM(C6:E6)</f>
        <v>21426</v>
      </c>
    </row>
    <row r="7" spans="2:8" s="22" customFormat="1" ht="21.9" customHeight="1" x14ac:dyDescent="0.35">
      <c r="B7" s="147" t="s">
        <v>36</v>
      </c>
      <c r="C7" s="148">
        <f>8718.75+518.7</f>
        <v>9237.4500000000007</v>
      </c>
      <c r="D7" s="149">
        <v>0</v>
      </c>
      <c r="E7" s="148"/>
      <c r="F7" s="129">
        <f t="shared" si="0"/>
        <v>9237.4500000000007</v>
      </c>
    </row>
    <row r="8" spans="2:8" s="22" customFormat="1" ht="21.9" customHeight="1" x14ac:dyDescent="0.35">
      <c r="B8" s="147" t="s">
        <v>37</v>
      </c>
      <c r="C8" s="148">
        <v>2361.3000000000002</v>
      </c>
      <c r="D8" s="149">
        <v>0</v>
      </c>
      <c r="E8" s="148"/>
      <c r="F8" s="129">
        <f t="shared" si="0"/>
        <v>2361.3000000000002</v>
      </c>
    </row>
    <row r="9" spans="2:8" s="22" customFormat="1" ht="21.9" customHeight="1" x14ac:dyDescent="0.35">
      <c r="B9" s="147" t="s">
        <v>12</v>
      </c>
      <c r="C9" s="148">
        <f>265894.07+6161.31-4948.2-20036.59</f>
        <v>247070.59</v>
      </c>
      <c r="D9" s="142">
        <v>20036.59</v>
      </c>
      <c r="E9" s="148"/>
      <c r="F9" s="129">
        <f t="shared" si="0"/>
        <v>267107.18</v>
      </c>
    </row>
    <row r="10" spans="2:8" s="22" customFormat="1" ht="21.9" customHeight="1" x14ac:dyDescent="0.35">
      <c r="B10" s="147" t="s">
        <v>153</v>
      </c>
      <c r="C10" s="142">
        <v>35288.04</v>
      </c>
      <c r="D10" s="148">
        <v>0</v>
      </c>
      <c r="E10" s="149"/>
      <c r="F10" s="129">
        <f t="shared" si="0"/>
        <v>35288.04</v>
      </c>
    </row>
    <row r="11" spans="2:8" s="22" customFormat="1" ht="21.9" customHeight="1" x14ac:dyDescent="0.35">
      <c r="B11" s="147" t="s">
        <v>13</v>
      </c>
      <c r="C11" s="148">
        <f>225100.5-7703</f>
        <v>217397.5</v>
      </c>
      <c r="D11" s="148">
        <v>7703</v>
      </c>
      <c r="E11" s="149"/>
      <c r="F11" s="129">
        <f t="shared" si="0"/>
        <v>225100.5</v>
      </c>
    </row>
    <row r="12" spans="2:8" s="22" customFormat="1" ht="21.9" customHeight="1" x14ac:dyDescent="0.35">
      <c r="B12" s="147" t="s">
        <v>38</v>
      </c>
      <c r="C12" s="148">
        <v>8854.99</v>
      </c>
      <c r="D12" s="148">
        <v>0</v>
      </c>
      <c r="E12" s="149"/>
      <c r="F12" s="129">
        <f t="shared" si="0"/>
        <v>8854.99</v>
      </c>
    </row>
    <row r="13" spans="2:8" s="22" customFormat="1" ht="21.9" customHeight="1" x14ac:dyDescent="0.35">
      <c r="B13" s="147" t="s">
        <v>150</v>
      </c>
      <c r="C13" s="148">
        <v>6132.22</v>
      </c>
      <c r="D13" s="148">
        <v>0</v>
      </c>
      <c r="E13" s="149"/>
      <c r="F13" s="129">
        <f t="shared" si="0"/>
        <v>6132.22</v>
      </c>
    </row>
    <row r="14" spans="2:8" s="22" customFormat="1" ht="30.75" customHeight="1" x14ac:dyDescent="0.35">
      <c r="B14" s="147" t="s">
        <v>151</v>
      </c>
      <c r="C14" s="148">
        <v>13171</v>
      </c>
      <c r="D14" s="148">
        <v>0</v>
      </c>
      <c r="E14" s="149"/>
      <c r="F14" s="129">
        <f t="shared" ref="F14" si="2">+SUM(C14:E14)</f>
        <v>13171</v>
      </c>
    </row>
    <row r="15" spans="2:8" s="22" customFormat="1" ht="21.9" customHeight="1" x14ac:dyDescent="0.35">
      <c r="B15" s="147" t="s">
        <v>39</v>
      </c>
      <c r="C15" s="148">
        <v>49632</v>
      </c>
      <c r="D15" s="148">
        <v>0</v>
      </c>
      <c r="E15" s="149"/>
      <c r="F15" s="129">
        <f t="shared" si="0"/>
        <v>49632</v>
      </c>
    </row>
    <row r="16" spans="2:8" s="22" customFormat="1" ht="21.9" customHeight="1" x14ac:dyDescent="0.35">
      <c r="B16" s="147" t="s">
        <v>40</v>
      </c>
      <c r="C16" s="148">
        <f>28740.25+3555.09-845.94-11993.85</f>
        <v>19455.550000000003</v>
      </c>
      <c r="D16" s="148">
        <f>11993.85+845.94</f>
        <v>12839.79</v>
      </c>
      <c r="E16" s="148"/>
      <c r="F16" s="150">
        <f t="shared" si="0"/>
        <v>32295.340000000004</v>
      </c>
    </row>
    <row r="17" spans="2:10" s="22" customFormat="1" ht="20.25" customHeight="1" x14ac:dyDescent="0.35">
      <c r="B17" s="274" t="s">
        <v>154</v>
      </c>
      <c r="C17" s="151">
        <f>13897.57-3555.09-6161.31-518.7</f>
        <v>3662.4699999999993</v>
      </c>
      <c r="D17" s="152">
        <v>0</v>
      </c>
      <c r="E17" s="153"/>
      <c r="F17" s="127">
        <f t="shared" si="0"/>
        <v>3662.4699999999993</v>
      </c>
    </row>
    <row r="18" spans="2:10" s="22" customFormat="1" ht="18.600000000000001" customHeight="1" x14ac:dyDescent="0.35">
      <c r="B18" s="275"/>
      <c r="C18" s="154"/>
      <c r="D18" s="155"/>
      <c r="E18" s="156"/>
      <c r="F18" s="157"/>
    </row>
    <row r="19" spans="2:10" s="22" customFormat="1" ht="20.25" customHeight="1" x14ac:dyDescent="0.35">
      <c r="B19" s="276" t="s">
        <v>272</v>
      </c>
      <c r="C19" s="151">
        <f>8259.03-870.85+6.09</f>
        <v>7394.27</v>
      </c>
      <c r="D19" s="151">
        <f>191.5+260.68+54.31+364.36</f>
        <v>870.85</v>
      </c>
      <c r="E19" s="158"/>
      <c r="F19" s="127">
        <f t="shared" si="0"/>
        <v>8265.1200000000008</v>
      </c>
    </row>
    <row r="20" spans="2:10" s="22" customFormat="1" ht="22.95" customHeight="1" thickBot="1" x14ac:dyDescent="0.4">
      <c r="B20" s="277"/>
      <c r="C20" s="159"/>
      <c r="D20" s="159"/>
      <c r="E20" s="129"/>
      <c r="F20" s="159"/>
    </row>
    <row r="21" spans="2:10" s="22" customFormat="1" ht="21.9" customHeight="1" thickBot="1" x14ac:dyDescent="0.4">
      <c r="B21" s="174" t="s">
        <v>14</v>
      </c>
      <c r="C21" s="160">
        <f>SUM(C4:C19)</f>
        <v>914516.91</v>
      </c>
      <c r="D21" s="160">
        <f>SUM(D4:D20)</f>
        <v>41450.230000000003</v>
      </c>
      <c r="E21" s="160">
        <f>SUM(E4:E20)</f>
        <v>0</v>
      </c>
      <c r="F21" s="175">
        <f>SUM(C21:E21)</f>
        <v>955967.14</v>
      </c>
      <c r="H21" s="42"/>
    </row>
    <row r="22" spans="2:10" ht="16.2" customHeight="1" thickBot="1" x14ac:dyDescent="0.35">
      <c r="B22" s="176"/>
      <c r="C22" s="177"/>
      <c r="D22" s="177"/>
      <c r="E22" s="177"/>
      <c r="F22" s="178"/>
    </row>
    <row r="23" spans="2:10" s="21" customFormat="1" ht="37.65" customHeight="1" thickBot="1" x14ac:dyDescent="0.4">
      <c r="B23" s="174" t="s">
        <v>142</v>
      </c>
      <c r="C23" s="146" t="s">
        <v>121</v>
      </c>
      <c r="D23" s="146" t="s">
        <v>34</v>
      </c>
      <c r="E23" s="146"/>
      <c r="F23" s="179" t="s">
        <v>35</v>
      </c>
    </row>
    <row r="24" spans="2:10" s="22" customFormat="1" ht="21.9" customHeight="1" x14ac:dyDescent="0.35">
      <c r="B24" s="131" t="s">
        <v>268</v>
      </c>
      <c r="C24" s="129">
        <v>60573.74</v>
      </c>
      <c r="D24" s="129">
        <v>0</v>
      </c>
      <c r="E24" s="129"/>
      <c r="F24" s="129">
        <f t="shared" ref="F24:F29" si="3">SUM(C24:E24)</f>
        <v>60573.74</v>
      </c>
    </row>
    <row r="25" spans="2:10" s="22" customFormat="1" ht="21.9" customHeight="1" x14ac:dyDescent="0.35">
      <c r="B25" s="147" t="s">
        <v>41</v>
      </c>
      <c r="C25" s="148">
        <v>57966.07</v>
      </c>
      <c r="D25" s="148">
        <v>0</v>
      </c>
      <c r="E25" s="148"/>
      <c r="F25" s="129">
        <f t="shared" si="3"/>
        <v>57966.07</v>
      </c>
    </row>
    <row r="26" spans="2:10" s="22" customFormat="1" ht="21.9" customHeight="1" x14ac:dyDescent="0.35">
      <c r="B26" s="147" t="s">
        <v>141</v>
      </c>
      <c r="C26" s="148">
        <v>30106</v>
      </c>
      <c r="D26" s="142">
        <v>0</v>
      </c>
      <c r="E26" s="148"/>
      <c r="F26" s="129">
        <f t="shared" si="3"/>
        <v>30106</v>
      </c>
    </row>
    <row r="27" spans="2:10" s="22" customFormat="1" ht="21.9" customHeight="1" x14ac:dyDescent="0.35">
      <c r="B27" s="147" t="s">
        <v>42</v>
      </c>
      <c r="C27" s="148">
        <v>82630.070000000007</v>
      </c>
      <c r="D27" s="148">
        <v>0</v>
      </c>
      <c r="E27" s="148"/>
      <c r="F27" s="129">
        <f t="shared" si="3"/>
        <v>82630.070000000007</v>
      </c>
    </row>
    <row r="28" spans="2:10" s="22" customFormat="1" ht="21.9" customHeight="1" thickBot="1" x14ac:dyDescent="0.4">
      <c r="B28" s="147" t="s">
        <v>43</v>
      </c>
      <c r="C28" s="148">
        <f>82588.63-9657.63</f>
        <v>72931</v>
      </c>
      <c r="D28" s="148">
        <f>1956.96+551.04+4748.8+2400.83</f>
        <v>9657.630000000001</v>
      </c>
      <c r="E28" s="142"/>
      <c r="F28" s="129">
        <f t="shared" si="3"/>
        <v>82588.63</v>
      </c>
    </row>
    <row r="29" spans="2:10" s="22" customFormat="1" ht="21.9" customHeight="1" thickBot="1" x14ac:dyDescent="0.4">
      <c r="B29" s="174" t="s">
        <v>14</v>
      </c>
      <c r="C29" s="160">
        <f>SUM(C24:C28)</f>
        <v>304206.88</v>
      </c>
      <c r="D29" s="160">
        <f>SUM(D24:D28)</f>
        <v>9657.630000000001</v>
      </c>
      <c r="E29" s="160">
        <f>SUM(E24:E28)</f>
        <v>0</v>
      </c>
      <c r="F29" s="175">
        <f t="shared" si="3"/>
        <v>313864.51</v>
      </c>
      <c r="H29" s="48"/>
      <c r="I29" s="23"/>
      <c r="J29" s="23"/>
    </row>
    <row r="30" spans="2:10" ht="16.2" customHeight="1" thickBot="1" x14ac:dyDescent="0.35">
      <c r="B30" s="180"/>
      <c r="C30" s="144"/>
      <c r="D30" s="144"/>
      <c r="E30" s="144"/>
      <c r="F30" s="181"/>
      <c r="I30" s="2"/>
      <c r="J30" s="2"/>
    </row>
    <row r="31" spans="2:10" s="21" customFormat="1" ht="21.9" customHeight="1" thickBot="1" x14ac:dyDescent="0.4">
      <c r="B31" s="182" t="s">
        <v>140</v>
      </c>
      <c r="C31" s="161" t="s">
        <v>121</v>
      </c>
      <c r="D31" s="161" t="s">
        <v>34</v>
      </c>
      <c r="E31" s="161"/>
      <c r="F31" s="183" t="s">
        <v>35</v>
      </c>
    </row>
    <row r="32" spans="2:10" s="22" customFormat="1" ht="21.9" customHeight="1" x14ac:dyDescent="0.35">
      <c r="B32" s="131" t="s">
        <v>269</v>
      </c>
      <c r="C32" s="129">
        <v>75105.3</v>
      </c>
      <c r="D32" s="129">
        <v>0</v>
      </c>
      <c r="E32" s="129"/>
      <c r="F32" s="129">
        <f>SUM(C32:E32)</f>
        <v>75105.3</v>
      </c>
    </row>
    <row r="33" spans="2:8" s="22" customFormat="1" ht="21.9" customHeight="1" x14ac:dyDescent="0.35">
      <c r="B33" s="147" t="s">
        <v>44</v>
      </c>
      <c r="C33" s="127">
        <v>152748.67000000001</v>
      </c>
      <c r="D33" s="127">
        <v>0</v>
      </c>
      <c r="E33" s="127"/>
      <c r="F33" s="129">
        <f>SUM(C33:E33)</f>
        <v>152748.67000000001</v>
      </c>
    </row>
    <row r="34" spans="2:8" s="22" customFormat="1" ht="21.9" customHeight="1" thickBot="1" x14ac:dyDescent="0.4">
      <c r="B34" s="147" t="s">
        <v>12</v>
      </c>
      <c r="C34" s="127">
        <v>28009.4</v>
      </c>
      <c r="D34" s="127">
        <v>0</v>
      </c>
      <c r="E34" s="127"/>
      <c r="F34" s="129">
        <f>SUM(C34:E34)</f>
        <v>28009.4</v>
      </c>
    </row>
    <row r="35" spans="2:8" s="21" customFormat="1" ht="21.9" customHeight="1" thickBot="1" x14ac:dyDescent="0.4">
      <c r="B35" s="174" t="s">
        <v>14</v>
      </c>
      <c r="C35" s="160">
        <f>SUM(C32:C34)</f>
        <v>255863.37000000002</v>
      </c>
      <c r="D35" s="160">
        <f>SUM(D32:D34)</f>
        <v>0</v>
      </c>
      <c r="E35" s="160">
        <f>SUM(E32:E34)</f>
        <v>0</v>
      </c>
      <c r="F35" s="175">
        <f>SUM(C35:E35)</f>
        <v>255863.37000000002</v>
      </c>
      <c r="H35" s="49"/>
    </row>
    <row r="36" spans="2:8" s="21" customFormat="1" ht="14.4" customHeight="1" thickBot="1" x14ac:dyDescent="0.4">
      <c r="B36" s="184"/>
      <c r="C36" s="162"/>
      <c r="D36" s="162"/>
      <c r="E36" s="162"/>
      <c r="F36" s="185"/>
    </row>
    <row r="37" spans="2:8" s="21" customFormat="1" ht="24.9" customHeight="1" x14ac:dyDescent="0.35">
      <c r="B37" s="186" t="s">
        <v>45</v>
      </c>
      <c r="C37" s="187">
        <f>C21+C29+C35</f>
        <v>1474587.1600000001</v>
      </c>
      <c r="D37" s="187">
        <f>D21+D29+D35</f>
        <v>51107.86</v>
      </c>
      <c r="E37" s="187">
        <f>E21+E29+E35</f>
        <v>0</v>
      </c>
      <c r="F37" s="188">
        <f>F21+F29+F35</f>
        <v>1525695.02</v>
      </c>
    </row>
    <row r="38" spans="2:8" x14ac:dyDescent="0.3">
      <c r="B38" s="7"/>
      <c r="C38" s="126"/>
      <c r="D38" s="126"/>
      <c r="E38" s="126"/>
      <c r="F38" s="126"/>
    </row>
    <row r="39" spans="2:8" ht="16.8" x14ac:dyDescent="0.3">
      <c r="C39" s="4">
        <v>6</v>
      </c>
      <c r="G39" s="47" t="s">
        <v>164</v>
      </c>
    </row>
  </sheetData>
  <mergeCells count="4">
    <mergeCell ref="B17:B18"/>
    <mergeCell ref="B19:B20"/>
    <mergeCell ref="B2:F2"/>
    <mergeCell ref="B1:F1"/>
  </mergeCells>
  <pageMargins left="0.45" right="0.45" top="0.5" bottom="0.5" header="0.3" footer="0.3"/>
  <pageSetup scale="7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0"/>
  <sheetViews>
    <sheetView view="pageBreakPreview" zoomScaleNormal="100" zoomScaleSheetLayoutView="100" workbookViewId="0">
      <selection activeCell="I24" sqref="I24"/>
    </sheetView>
  </sheetViews>
  <sheetFormatPr defaultRowHeight="14.4" x14ac:dyDescent="0.3"/>
  <cols>
    <col min="1" max="1" width="4.5546875" customWidth="1"/>
    <col min="2" max="2" width="7.44140625" customWidth="1"/>
    <col min="3" max="3" width="47.109375" customWidth="1"/>
    <col min="4" max="4" width="15.44140625" style="4" customWidth="1"/>
    <col min="5" max="5" width="21.88671875" style="4" customWidth="1"/>
    <col min="6" max="6" width="21.44140625" style="4" customWidth="1"/>
    <col min="7" max="7" width="17.33203125" style="4" customWidth="1"/>
  </cols>
  <sheetData>
    <row r="2" spans="2:7" ht="31.8" customHeight="1" x14ac:dyDescent="0.3">
      <c r="B2" s="126"/>
      <c r="C2" s="253" t="s">
        <v>273</v>
      </c>
      <c r="D2" s="253"/>
      <c r="E2" s="253"/>
      <c r="F2" s="253"/>
      <c r="G2" s="126"/>
    </row>
    <row r="3" spans="2:7" ht="7.2" customHeight="1" x14ac:dyDescent="0.3">
      <c r="B3" s="7"/>
      <c r="C3" s="253"/>
      <c r="D3" s="253"/>
      <c r="E3" s="253"/>
      <c r="F3" s="253"/>
      <c r="G3" s="126"/>
    </row>
    <row r="4" spans="2:7" ht="22.8" customHeight="1" x14ac:dyDescent="0.3">
      <c r="B4" s="7"/>
      <c r="C4" s="253" t="s">
        <v>273</v>
      </c>
      <c r="D4" s="253"/>
      <c r="E4" s="253"/>
      <c r="F4" s="253"/>
      <c r="G4" s="126"/>
    </row>
    <row r="5" spans="2:7" x14ac:dyDescent="0.3">
      <c r="B5" s="7"/>
      <c r="C5" s="203"/>
      <c r="D5" s="126"/>
      <c r="E5" s="126"/>
      <c r="F5" s="126"/>
      <c r="G5" s="126"/>
    </row>
    <row r="6" spans="2:7" ht="15" thickBot="1" x14ac:dyDescent="0.35">
      <c r="B6" s="163"/>
      <c r="C6" s="217"/>
      <c r="D6" s="177"/>
      <c r="E6" s="177"/>
      <c r="F6" s="177"/>
      <c r="G6" s="177"/>
    </row>
    <row r="7" spans="2:7" x14ac:dyDescent="0.3">
      <c r="B7" s="218"/>
      <c r="C7" s="219" t="s">
        <v>95</v>
      </c>
      <c r="D7" s="220" t="s">
        <v>75</v>
      </c>
      <c r="E7" s="220" t="s">
        <v>210</v>
      </c>
      <c r="F7" s="220" t="s">
        <v>76</v>
      </c>
      <c r="G7" s="221" t="s">
        <v>77</v>
      </c>
    </row>
    <row r="8" spans="2:7" ht="15" thickBot="1" x14ac:dyDescent="0.35">
      <c r="B8" s="222"/>
      <c r="C8" s="223"/>
      <c r="D8" s="224"/>
      <c r="E8" s="224"/>
      <c r="F8" s="224"/>
      <c r="G8" s="225"/>
    </row>
    <row r="9" spans="2:7" x14ac:dyDescent="0.3">
      <c r="B9" s="226" t="s">
        <v>99</v>
      </c>
      <c r="C9" s="227" t="s">
        <v>102</v>
      </c>
      <c r="D9" s="228">
        <v>0.78</v>
      </c>
      <c r="E9" s="229">
        <v>0.70199999999999996</v>
      </c>
      <c r="F9" s="229">
        <v>0.86670000000000003</v>
      </c>
      <c r="G9" s="230" t="s">
        <v>78</v>
      </c>
    </row>
    <row r="10" spans="2:7" x14ac:dyDescent="0.3">
      <c r="B10" s="231"/>
      <c r="C10" s="232"/>
      <c r="D10" s="233"/>
      <c r="E10" s="233"/>
      <c r="F10" s="233"/>
      <c r="G10" s="234"/>
    </row>
    <row r="11" spans="2:7" x14ac:dyDescent="0.3">
      <c r="B11" s="235" t="s">
        <v>116</v>
      </c>
      <c r="C11" s="236" t="s">
        <v>103</v>
      </c>
      <c r="D11" s="237">
        <v>0.8</v>
      </c>
      <c r="E11" s="238">
        <v>0.72</v>
      </c>
      <c r="F11" s="238">
        <v>0.78869999999999996</v>
      </c>
      <c r="G11" s="239" t="s">
        <v>79</v>
      </c>
    </row>
    <row r="12" spans="2:7" x14ac:dyDescent="0.3">
      <c r="B12" s="231"/>
      <c r="C12" s="232"/>
      <c r="D12" s="233"/>
      <c r="E12" s="233"/>
      <c r="F12" s="233"/>
      <c r="G12" s="234"/>
    </row>
    <row r="13" spans="2:7" x14ac:dyDescent="0.3">
      <c r="B13" s="235" t="s">
        <v>199</v>
      </c>
      <c r="C13" s="236" t="s">
        <v>198</v>
      </c>
      <c r="D13" s="240">
        <v>5000</v>
      </c>
      <c r="E13" s="240">
        <v>4500</v>
      </c>
      <c r="F13" s="240">
        <v>9088.52</v>
      </c>
      <c r="G13" s="239" t="s">
        <v>78</v>
      </c>
    </row>
    <row r="14" spans="2:7" ht="17.25" customHeight="1" x14ac:dyDescent="0.3">
      <c r="B14" s="231"/>
      <c r="C14" s="232"/>
      <c r="D14" s="241"/>
      <c r="E14" s="241"/>
      <c r="F14" s="241"/>
      <c r="G14" s="234"/>
    </row>
    <row r="15" spans="2:7" s="43" customFormat="1" ht="27.75" customHeight="1" x14ac:dyDescent="0.3">
      <c r="B15" s="242" t="s">
        <v>200</v>
      </c>
      <c r="C15" s="243" t="s">
        <v>162</v>
      </c>
      <c r="D15" s="244">
        <v>0.73</v>
      </c>
      <c r="E15" s="245">
        <v>0.65700000000000003</v>
      </c>
      <c r="F15" s="246">
        <v>0.88570000000000004</v>
      </c>
      <c r="G15" s="247" t="s">
        <v>78</v>
      </c>
    </row>
    <row r="16" spans="2:7" x14ac:dyDescent="0.3">
      <c r="B16" s="235" t="s">
        <v>101</v>
      </c>
      <c r="C16" s="236" t="s">
        <v>105</v>
      </c>
      <c r="D16" s="237">
        <v>0.73</v>
      </c>
      <c r="E16" s="238">
        <v>0.65700000000000003</v>
      </c>
      <c r="F16" s="238">
        <v>0.84209999999999996</v>
      </c>
      <c r="G16" s="248" t="s">
        <v>78</v>
      </c>
    </row>
    <row r="17" spans="1:7" x14ac:dyDescent="0.3">
      <c r="B17" s="231"/>
      <c r="C17" s="232"/>
      <c r="D17" s="249"/>
      <c r="E17" s="249"/>
      <c r="F17" s="249"/>
      <c r="G17" s="234"/>
    </row>
    <row r="18" spans="1:7" x14ac:dyDescent="0.3">
      <c r="B18" s="235" t="s">
        <v>100</v>
      </c>
      <c r="C18" s="236" t="s">
        <v>104</v>
      </c>
      <c r="D18" s="237">
        <v>0.73</v>
      </c>
      <c r="E18" s="238">
        <v>0.65700000000000003</v>
      </c>
      <c r="F18" s="238">
        <v>0.7843</v>
      </c>
      <c r="G18" s="248" t="s">
        <v>78</v>
      </c>
    </row>
    <row r="19" spans="1:7" x14ac:dyDescent="0.3">
      <c r="B19" s="231"/>
      <c r="C19" s="232"/>
      <c r="D19" s="249"/>
      <c r="E19" s="249"/>
      <c r="F19" s="249"/>
      <c r="G19" s="234"/>
    </row>
    <row r="20" spans="1:7" x14ac:dyDescent="0.3">
      <c r="B20" s="235" t="s">
        <v>202</v>
      </c>
      <c r="C20" s="236" t="s">
        <v>201</v>
      </c>
      <c r="D20" s="240">
        <v>5700</v>
      </c>
      <c r="E20" s="240">
        <v>5130</v>
      </c>
      <c r="F20" s="240">
        <v>7142.53</v>
      </c>
      <c r="G20" s="239" t="s">
        <v>78</v>
      </c>
    </row>
    <row r="21" spans="1:7" s="22" customFormat="1" ht="17.399999999999999" x14ac:dyDescent="0.35">
      <c r="A21" s="22" t="s">
        <v>164</v>
      </c>
      <c r="B21" s="231"/>
      <c r="C21" s="232"/>
      <c r="D21" s="249"/>
      <c r="E21" s="249"/>
      <c r="F21" s="249"/>
      <c r="G21" s="234"/>
    </row>
    <row r="22" spans="1:7" s="12" customFormat="1" x14ac:dyDescent="0.3">
      <c r="A22" s="12" t="s">
        <v>164</v>
      </c>
      <c r="B22" s="226" t="s">
        <v>203</v>
      </c>
      <c r="C22" s="227" t="s">
        <v>163</v>
      </c>
      <c r="D22" s="228">
        <v>0.7</v>
      </c>
      <c r="E22" s="228">
        <v>0.63</v>
      </c>
      <c r="F22" s="229">
        <v>0.8085</v>
      </c>
      <c r="G22" s="230" t="s">
        <v>78</v>
      </c>
    </row>
    <row r="23" spans="1:7" s="22" customFormat="1" ht="17.399999999999999" x14ac:dyDescent="0.35">
      <c r="B23" s="226"/>
      <c r="C23" s="227"/>
      <c r="D23" s="250"/>
      <c r="E23" s="250"/>
      <c r="F23" s="250"/>
      <c r="G23" s="230"/>
    </row>
    <row r="24" spans="1:7" s="12" customFormat="1" x14ac:dyDescent="0.3">
      <c r="A24" s="12" t="s">
        <v>164</v>
      </c>
      <c r="B24" s="235" t="s">
        <v>205</v>
      </c>
      <c r="C24" s="236" t="s">
        <v>204</v>
      </c>
      <c r="D24" s="237">
        <v>0.66</v>
      </c>
      <c r="E24" s="238">
        <v>0.59399999999999997</v>
      </c>
      <c r="F24" s="238">
        <v>0.73170000000000002</v>
      </c>
      <c r="G24" s="239" t="s">
        <v>78</v>
      </c>
    </row>
    <row r="25" spans="1:7" x14ac:dyDescent="0.3">
      <c r="B25" s="231"/>
      <c r="C25" s="232"/>
      <c r="D25" s="249"/>
      <c r="E25" s="249"/>
      <c r="F25" s="249"/>
      <c r="G25" s="234"/>
    </row>
    <row r="26" spans="1:7" ht="24" customHeight="1" x14ac:dyDescent="0.3">
      <c r="B26" s="235" t="s">
        <v>207</v>
      </c>
      <c r="C26" s="236" t="s">
        <v>206</v>
      </c>
      <c r="D26" s="237">
        <v>0.62</v>
      </c>
      <c r="E26" s="238">
        <v>0.55800000000000005</v>
      </c>
      <c r="F26" s="238">
        <v>0.7288</v>
      </c>
      <c r="G26" s="239" t="s">
        <v>78</v>
      </c>
    </row>
    <row r="27" spans="1:7" ht="13.2" customHeight="1" x14ac:dyDescent="0.35">
      <c r="A27" s="55"/>
      <c r="B27" s="235"/>
      <c r="C27" s="236"/>
      <c r="D27" s="238"/>
      <c r="E27" s="238"/>
      <c r="F27" s="238"/>
      <c r="G27" s="239"/>
    </row>
    <row r="28" spans="1:7" ht="14.4" customHeight="1" x14ac:dyDescent="0.3">
      <c r="B28" s="231" t="s">
        <v>209</v>
      </c>
      <c r="C28" s="232" t="s">
        <v>208</v>
      </c>
      <c r="D28" s="251">
        <v>0.75</v>
      </c>
      <c r="E28" s="233">
        <v>0.67500000000000004</v>
      </c>
      <c r="F28" s="233">
        <v>0.68799999999999994</v>
      </c>
      <c r="G28" s="234" t="s">
        <v>79</v>
      </c>
    </row>
    <row r="29" spans="1:7" ht="15.6" x14ac:dyDescent="0.3">
      <c r="B29" s="45"/>
      <c r="C29" s="72"/>
      <c r="D29" s="76"/>
      <c r="E29" s="76"/>
      <c r="F29" s="76"/>
      <c r="G29" s="76"/>
    </row>
    <row r="30" spans="1:7" ht="10.8" customHeight="1" x14ac:dyDescent="0.3">
      <c r="B30" s="19"/>
      <c r="C30" s="19"/>
      <c r="D30" s="73"/>
      <c r="E30" s="73"/>
      <c r="F30" s="73"/>
      <c r="G30" s="73"/>
    </row>
    <row r="31" spans="1:7" ht="15.6" hidden="1" customHeight="1" x14ac:dyDescent="0.3">
      <c r="A31" s="39"/>
      <c r="B31" s="19"/>
      <c r="C31" s="19"/>
      <c r="D31" s="73"/>
      <c r="E31" s="73"/>
      <c r="F31" s="73"/>
      <c r="G31" s="73"/>
    </row>
    <row r="32" spans="1:7" ht="15.6" hidden="1" customHeight="1" x14ac:dyDescent="0.3">
      <c r="B32" s="19"/>
      <c r="C32" s="19"/>
      <c r="D32" s="73"/>
      <c r="E32" s="73"/>
      <c r="F32" s="73"/>
      <c r="G32" s="73"/>
    </row>
    <row r="33" spans="1:7" ht="10.8" hidden="1" customHeight="1" x14ac:dyDescent="0.3">
      <c r="B33" s="19"/>
      <c r="C33" s="19"/>
      <c r="D33" s="73"/>
      <c r="E33" s="73"/>
      <c r="F33" s="73"/>
      <c r="G33" s="73"/>
    </row>
    <row r="34" spans="1:7" ht="15.6" hidden="1" x14ac:dyDescent="0.3">
      <c r="B34" s="19"/>
      <c r="C34" s="19"/>
      <c r="D34" s="73"/>
      <c r="E34" s="73"/>
      <c r="F34" s="73"/>
      <c r="G34" s="73"/>
    </row>
    <row r="35" spans="1:7" ht="15.6" hidden="1" x14ac:dyDescent="0.3">
      <c r="B35" s="19"/>
      <c r="C35" s="19"/>
      <c r="D35" s="73"/>
      <c r="E35" s="73"/>
      <c r="F35" s="73"/>
      <c r="G35" s="73"/>
    </row>
    <row r="36" spans="1:7" ht="15.6" hidden="1" x14ac:dyDescent="0.3">
      <c r="B36" s="19"/>
      <c r="C36" s="19"/>
      <c r="D36" s="73"/>
      <c r="E36" s="73"/>
      <c r="F36" s="73"/>
      <c r="G36" s="73"/>
    </row>
    <row r="37" spans="1:7" ht="15.6" hidden="1" x14ac:dyDescent="0.3">
      <c r="B37" s="19"/>
      <c r="C37" s="19"/>
      <c r="D37" s="73"/>
      <c r="E37" s="73"/>
      <c r="F37" s="73"/>
      <c r="G37" s="73"/>
    </row>
    <row r="38" spans="1:7" ht="15.6" x14ac:dyDescent="0.3">
      <c r="A38" s="40" t="s">
        <v>164</v>
      </c>
      <c r="B38" s="19"/>
      <c r="C38" s="19"/>
      <c r="D38" s="73"/>
      <c r="E38" s="73"/>
      <c r="F38" s="73"/>
      <c r="G38" s="73"/>
    </row>
    <row r="40" spans="1:7" ht="15.6" x14ac:dyDescent="0.3">
      <c r="D40" s="121">
        <v>7</v>
      </c>
      <c r="E40" s="4" t="s">
        <v>164</v>
      </c>
    </row>
  </sheetData>
  <mergeCells count="2">
    <mergeCell ref="C2:F3"/>
    <mergeCell ref="C4:F4"/>
  </mergeCells>
  <printOptions horizontalCentered="1"/>
  <pageMargins left="0.45" right="0.7" top="0.5" bottom="0.75" header="0.3" footer="0.3"/>
  <pageSetup scale="9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view="pageBreakPreview" topLeftCell="B7" zoomScale="90" zoomScaleNormal="100" zoomScaleSheetLayoutView="90" workbookViewId="0">
      <selection activeCell="B3" sqref="B3:F3"/>
    </sheetView>
  </sheetViews>
  <sheetFormatPr defaultRowHeight="14.4" x14ac:dyDescent="0.3"/>
  <cols>
    <col min="1" max="1" width="4.5546875" customWidth="1"/>
    <col min="2" max="2" width="39.109375" customWidth="1"/>
    <col min="3" max="3" width="24" customWidth="1"/>
    <col min="4" max="4" width="21.88671875" customWidth="1"/>
    <col min="5" max="5" width="35.88671875" customWidth="1"/>
    <col min="6" max="6" width="44.6640625" customWidth="1"/>
  </cols>
  <sheetData>
    <row r="1" spans="1:24" ht="6" customHeight="1" x14ac:dyDescent="0.3"/>
    <row r="2" spans="1:24" s="167" customFormat="1" ht="57" customHeight="1" x14ac:dyDescent="0.45">
      <c r="B2" s="280"/>
      <c r="C2" s="280"/>
      <c r="D2" s="280"/>
      <c r="E2" s="280"/>
      <c r="F2" s="280"/>
    </row>
    <row r="3" spans="1:24" s="167" customFormat="1" ht="34.799999999999997" customHeight="1" thickBot="1" x14ac:dyDescent="0.5">
      <c r="B3" s="279" t="s">
        <v>164</v>
      </c>
      <c r="C3" s="279"/>
      <c r="D3" s="279"/>
      <c r="E3" s="279"/>
      <c r="F3" s="279"/>
    </row>
    <row r="4" spans="1:24" s="21" customFormat="1" ht="27.75" customHeight="1" x14ac:dyDescent="0.35">
      <c r="B4" s="113" t="s">
        <v>211</v>
      </c>
      <c r="C4" s="114" t="s">
        <v>212</v>
      </c>
      <c r="D4" s="115" t="s">
        <v>213</v>
      </c>
      <c r="E4" s="106" t="s">
        <v>217</v>
      </c>
      <c r="F4" s="107" t="s">
        <v>218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s="22" customFormat="1" ht="24" customHeight="1" x14ac:dyDescent="0.35">
      <c r="B5" s="77" t="s">
        <v>214</v>
      </c>
      <c r="C5" s="119">
        <v>0.86670000000000003</v>
      </c>
      <c r="D5" s="104">
        <v>0.78869999999999996</v>
      </c>
      <c r="E5" s="79" t="s">
        <v>219</v>
      </c>
      <c r="F5" s="80" t="s">
        <v>220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s="22" customFormat="1" ht="24" customHeight="1" x14ac:dyDescent="0.35">
      <c r="B6" s="81"/>
      <c r="C6" s="82"/>
      <c r="D6" s="103"/>
      <c r="E6" s="82" t="s">
        <v>221</v>
      </c>
      <c r="F6" s="80" t="s">
        <v>157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s="22" customFormat="1" ht="24" customHeight="1" x14ac:dyDescent="0.35">
      <c r="B7" s="77" t="s">
        <v>215</v>
      </c>
      <c r="C7" s="78">
        <v>0.84209999999999996</v>
      </c>
      <c r="D7" s="104">
        <v>0.7843</v>
      </c>
      <c r="E7" s="79" t="s">
        <v>222</v>
      </c>
      <c r="F7" s="80" t="s">
        <v>158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s="22" customFormat="1" ht="24" customHeight="1" x14ac:dyDescent="0.35">
      <c r="B8" s="81"/>
      <c r="C8" s="82"/>
      <c r="D8" s="103"/>
      <c r="E8" s="82" t="s">
        <v>223</v>
      </c>
      <c r="F8" s="80" t="s">
        <v>168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s="22" customFormat="1" ht="24" customHeight="1" x14ac:dyDescent="0.35">
      <c r="B9" s="77" t="s">
        <v>216</v>
      </c>
      <c r="C9" s="78">
        <v>0.73170000000000002</v>
      </c>
      <c r="D9" s="104">
        <v>0.7288</v>
      </c>
      <c r="E9" s="82" t="s">
        <v>159</v>
      </c>
      <c r="F9" s="80" t="s">
        <v>224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s="22" customFormat="1" ht="24" customHeight="1" x14ac:dyDescent="0.35">
      <c r="B10" s="81"/>
      <c r="C10" s="112"/>
      <c r="D10" s="105"/>
      <c r="E10" s="82" t="s">
        <v>160</v>
      </c>
      <c r="F10" s="80" t="s">
        <v>167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s="22" customFormat="1" ht="24" customHeight="1" x14ac:dyDescent="0.35">
      <c r="A11" s="117"/>
      <c r="B11" s="116" t="s">
        <v>235</v>
      </c>
      <c r="C11" s="108"/>
      <c r="D11" s="109"/>
      <c r="E11" s="82" t="s">
        <v>225</v>
      </c>
      <c r="F11" s="80" t="s">
        <v>85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s="22" customFormat="1" ht="24" customHeight="1" x14ac:dyDescent="0.35">
      <c r="A12" s="117"/>
      <c r="B12" s="110" t="s">
        <v>236</v>
      </c>
      <c r="C12" s="110"/>
      <c r="D12" s="111"/>
      <c r="E12" s="82" t="s">
        <v>226</v>
      </c>
      <c r="F12" s="80" t="s">
        <v>227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s="22" customFormat="1" ht="24" customHeight="1" x14ac:dyDescent="0.35">
      <c r="A13" s="117"/>
      <c r="B13" s="83" t="s">
        <v>237</v>
      </c>
      <c r="C13" s="83"/>
      <c r="D13" s="105"/>
      <c r="E13" s="82" t="s">
        <v>228</v>
      </c>
      <c r="F13" s="80" t="s">
        <v>229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s="22" customFormat="1" ht="24" customHeight="1" x14ac:dyDescent="0.35">
      <c r="A14" s="117"/>
      <c r="B14" s="81" t="s">
        <v>238</v>
      </c>
      <c r="C14" s="83"/>
      <c r="D14" s="105"/>
      <c r="E14" s="82" t="s">
        <v>81</v>
      </c>
      <c r="F14" s="80" t="s">
        <v>230</v>
      </c>
      <c r="G14" s="5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s="22" customFormat="1" ht="24" customHeight="1" x14ac:dyDescent="0.35">
      <c r="A15" s="117"/>
      <c r="B15" s="83"/>
      <c r="C15" s="83"/>
      <c r="D15" s="105"/>
      <c r="E15" s="82" t="s">
        <v>231</v>
      </c>
      <c r="F15" s="80" t="s">
        <v>161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s="22" customFormat="1" ht="24" customHeight="1" x14ac:dyDescent="0.35">
      <c r="A16" s="117"/>
      <c r="B16" s="118" t="s">
        <v>239</v>
      </c>
      <c r="C16" s="108"/>
      <c r="D16" s="109"/>
      <c r="E16" s="82" t="s">
        <v>83</v>
      </c>
      <c r="F16" s="80" t="s">
        <v>82</v>
      </c>
      <c r="G16" s="53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s="22" customFormat="1" ht="24" customHeight="1" x14ac:dyDescent="0.35">
      <c r="B17" s="120" t="s">
        <v>221</v>
      </c>
      <c r="C17" s="82" t="s">
        <v>168</v>
      </c>
      <c r="D17" s="103"/>
      <c r="E17" s="82" t="s">
        <v>86</v>
      </c>
      <c r="F17" s="80" t="s">
        <v>232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s="22" customFormat="1" ht="24" customHeight="1" x14ac:dyDescent="0.35">
      <c r="B18" s="84" t="s">
        <v>240</v>
      </c>
      <c r="C18" s="82" t="s">
        <v>241</v>
      </c>
      <c r="D18" s="103"/>
      <c r="E18" s="82" t="s">
        <v>80</v>
      </c>
      <c r="F18" s="80" t="s">
        <v>84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s="22" customFormat="1" ht="24" customHeight="1" x14ac:dyDescent="0.35">
      <c r="A19" s="22" t="s">
        <v>164</v>
      </c>
      <c r="B19" s="84" t="s">
        <v>242</v>
      </c>
      <c r="C19" s="82" t="s">
        <v>243</v>
      </c>
      <c r="D19" s="103"/>
      <c r="E19" s="82" t="s">
        <v>233</v>
      </c>
      <c r="F19" s="80" t="s">
        <v>234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s="22" customFormat="1" ht="24" customHeight="1" x14ac:dyDescent="0.35">
      <c r="A20" s="22" t="s">
        <v>164</v>
      </c>
      <c r="B20" s="84" t="s">
        <v>244</v>
      </c>
      <c r="C20" s="82" t="s">
        <v>160</v>
      </c>
      <c r="D20" s="103"/>
      <c r="E20" s="83"/>
      <c r="F20" s="8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s="22" customFormat="1" ht="24" customHeight="1" x14ac:dyDescent="0.35">
      <c r="B21" s="84" t="s">
        <v>245</v>
      </c>
      <c r="C21" s="82" t="s">
        <v>246</v>
      </c>
      <c r="D21" s="103"/>
      <c r="E21" s="83"/>
      <c r="F21" s="8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s="22" customFormat="1" ht="24" customHeight="1" x14ac:dyDescent="0.35">
      <c r="A22" s="22" t="s">
        <v>164</v>
      </c>
      <c r="B22" s="84" t="s">
        <v>247</v>
      </c>
      <c r="C22" s="82" t="s">
        <v>85</v>
      </c>
      <c r="D22" s="103"/>
      <c r="E22" s="83"/>
      <c r="F22" s="8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s="22" customFormat="1" ht="24" customHeight="1" x14ac:dyDescent="0.35">
      <c r="B23" s="84" t="s">
        <v>248</v>
      </c>
      <c r="C23" s="82" t="s">
        <v>249</v>
      </c>
      <c r="D23" s="103"/>
      <c r="E23" s="83"/>
      <c r="F23" s="8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s="22" customFormat="1" ht="24" customHeight="1" x14ac:dyDescent="0.35">
      <c r="B24" s="84" t="s">
        <v>231</v>
      </c>
      <c r="C24" s="82" t="s">
        <v>252</v>
      </c>
      <c r="D24" s="103"/>
      <c r="E24" s="83"/>
      <c r="F24" s="8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s="22" customFormat="1" ht="24" customHeight="1" x14ac:dyDescent="0.35">
      <c r="B25" s="84" t="s">
        <v>250</v>
      </c>
      <c r="C25" s="82"/>
      <c r="D25" s="103"/>
      <c r="E25" s="83"/>
      <c r="F25" s="8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s="22" customFormat="1" ht="2.4" customHeight="1" x14ac:dyDescent="0.35">
      <c r="A26" s="55"/>
      <c r="B26" s="84"/>
      <c r="C26" s="82"/>
      <c r="D26" s="103"/>
      <c r="E26" s="83"/>
      <c r="F26" s="8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40.200000000000003" customHeight="1" x14ac:dyDescent="0.3">
      <c r="B27" s="169"/>
      <c r="C27" s="169"/>
      <c r="D27" s="169">
        <v>8</v>
      </c>
      <c r="E27" s="169" t="s">
        <v>164</v>
      </c>
      <c r="F27" s="169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x14ac:dyDescent="0.3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x14ac:dyDescent="0.3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x14ac:dyDescent="0.3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x14ac:dyDescent="0.3">
      <c r="A31" s="4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x14ac:dyDescent="0.3"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</sheetData>
  <mergeCells count="2">
    <mergeCell ref="B3:F3"/>
    <mergeCell ref="B2:F2"/>
  </mergeCells>
  <pageMargins left="0.45" right="0.45" top="0.25" bottom="0.5" header="0.3" footer="0.3"/>
  <pageSetup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workNet Customer Services</vt:lpstr>
      <vt:lpstr>Enrollment Statistics</vt:lpstr>
      <vt:lpstr>Enrollment by Training Provider</vt:lpstr>
      <vt:lpstr>Enrollment by Career Area</vt:lpstr>
      <vt:lpstr>Summary of Workforce Grants</vt:lpstr>
      <vt:lpstr>Training &amp; Support Expenditures</vt:lpstr>
      <vt:lpstr>Performance Measures</vt:lpstr>
      <vt:lpstr>Workforce Contributions</vt:lpstr>
      <vt:lpstr>'workNet Customer Services'!_GoBack</vt:lpstr>
      <vt:lpstr>'workNet Customer Services'!Print_Area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worknet</dc:creator>
  <cp:lastModifiedBy>Michelle Griebler</cp:lastModifiedBy>
  <cp:lastPrinted>2018-10-23T21:39:48Z</cp:lastPrinted>
  <dcterms:created xsi:type="dcterms:W3CDTF">2015-10-16T19:29:14Z</dcterms:created>
  <dcterms:modified xsi:type="dcterms:W3CDTF">2018-11-26T17:21:26Z</dcterms:modified>
</cp:coreProperties>
</file>